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Tabelle1" sheetId="1" r:id="rId1"/>
    <sheet name="Tabelle2" sheetId="2" r:id="rId2"/>
    <sheet name="Tabelle3" sheetId="3" r:id="rId3"/>
    <sheet name="Tabelle4" sheetId="4" r:id="rId4"/>
  </sheets>
  <calcPr calcId="124519"/>
</workbook>
</file>

<file path=xl/calcChain.xml><?xml version="1.0" encoding="utf-8"?>
<calcChain xmlns="http://schemas.openxmlformats.org/spreadsheetml/2006/main">
  <c r="D3" i="1"/>
  <c r="B61"/>
  <c r="B60"/>
  <c r="B13" l="1"/>
  <c r="B12"/>
  <c r="B17"/>
  <c r="B18"/>
  <c r="B19"/>
  <c r="B20"/>
  <c r="B21"/>
  <c r="B22"/>
  <c r="B23"/>
  <c r="B24"/>
  <c r="B25"/>
  <c r="B26"/>
  <c r="B27"/>
  <c r="B28"/>
  <c r="B29"/>
  <c r="B30"/>
  <c r="B32"/>
  <c r="B33"/>
  <c r="B34"/>
  <c r="B35"/>
  <c r="B36"/>
  <c r="B37"/>
  <c r="B38"/>
  <c r="B40"/>
  <c r="B41"/>
  <c r="B42"/>
  <c r="B43"/>
  <c r="B44"/>
  <c r="B45"/>
  <c r="B46"/>
  <c r="B47"/>
  <c r="B48"/>
  <c r="B49"/>
  <c r="B50"/>
  <c r="B51"/>
  <c r="B55"/>
  <c r="D5" s="1"/>
  <c r="B56" l="1"/>
  <c r="B63"/>
  <c r="E5"/>
  <c r="B69"/>
  <c r="B68"/>
  <c r="B57"/>
  <c r="D6" s="1"/>
  <c r="B67"/>
  <c r="B53"/>
  <c r="D4" s="1"/>
  <c r="B54" l="1"/>
  <c r="B58"/>
  <c r="E4"/>
  <c r="E6"/>
  <c r="B75"/>
  <c r="B74"/>
  <c r="B73"/>
  <c r="B72"/>
  <c r="B71"/>
  <c r="B70"/>
  <c r="B65" l="1"/>
  <c r="B66" l="1"/>
  <c r="B76" l="1"/>
  <c r="B78" s="1"/>
  <c r="D9" s="1"/>
  <c r="B79"/>
  <c r="D10" s="1"/>
</calcChain>
</file>

<file path=xl/sharedStrings.xml><?xml version="1.0" encoding="utf-8"?>
<sst xmlns="http://schemas.openxmlformats.org/spreadsheetml/2006/main" count="90" uniqueCount="81">
  <si>
    <t>Besselsches Erdellipsoid</t>
  </si>
  <si>
    <t>Iterationsverfahren</t>
  </si>
  <si>
    <t>Eingaben = ➨</t>
  </si>
  <si>
    <t>Zwischenergebnisse</t>
  </si>
  <si>
    <r>
      <t xml:space="preserve">Große Halbachse </t>
    </r>
    <r>
      <rPr>
        <b/>
        <sz val="11"/>
        <color theme="1"/>
        <rFont val="Arial Unicode MS"/>
        <family val="2"/>
      </rPr>
      <t>a</t>
    </r>
    <r>
      <rPr>
        <sz val="11"/>
        <color theme="1"/>
        <rFont val="Arial Unicode MS"/>
        <family val="2"/>
      </rPr>
      <t xml:space="preserve"> =</t>
    </r>
  </si>
  <si>
    <r>
      <t xml:space="preserve">Kleine Halbachse </t>
    </r>
    <r>
      <rPr>
        <b/>
        <sz val="11"/>
        <color theme="1"/>
        <rFont val="Arial Unicode MS"/>
        <family val="2"/>
      </rPr>
      <t>b</t>
    </r>
    <r>
      <rPr>
        <sz val="11"/>
        <color theme="1"/>
        <rFont val="Arial Unicode MS"/>
        <family val="2"/>
      </rPr>
      <t xml:space="preserve"> =</t>
    </r>
  </si>
  <si>
    <r>
      <t>Abplattung</t>
    </r>
    <r>
      <rPr>
        <b/>
        <sz val="11"/>
        <color theme="1"/>
        <rFont val="Arial Unicode MS"/>
        <family val="2"/>
      </rPr>
      <t xml:space="preserve"> f </t>
    </r>
    <r>
      <rPr>
        <sz val="11"/>
        <color theme="1"/>
        <rFont val="Arial Unicode MS"/>
        <family val="2"/>
      </rPr>
      <t>= (a - b) / a =</t>
    </r>
  </si>
  <si>
    <r>
      <rPr>
        <b/>
        <sz val="11"/>
        <color theme="1"/>
        <rFont val="Arial Unicode MS"/>
        <family val="2"/>
      </rPr>
      <t xml:space="preserve">c </t>
    </r>
    <r>
      <rPr>
        <sz val="11"/>
        <color theme="1"/>
        <rFont val="Arial Unicode MS"/>
        <family val="2"/>
      </rPr>
      <t>= a ‧ a / b =</t>
    </r>
  </si>
  <si>
    <r>
      <rPr>
        <b/>
        <sz val="11"/>
        <color theme="1"/>
        <rFont val="Arial Unicode MS"/>
        <family val="2"/>
      </rPr>
      <t xml:space="preserve">d </t>
    </r>
    <r>
      <rPr>
        <sz val="11"/>
        <color theme="1"/>
        <rFont val="Arial Unicode MS"/>
        <family val="2"/>
      </rPr>
      <t>= b ‧ b / a =</t>
    </r>
  </si>
  <si>
    <r>
      <rPr>
        <b/>
        <sz val="11"/>
        <color theme="1"/>
        <rFont val="Arial Unicode MS"/>
        <family val="2"/>
      </rPr>
      <t>e</t>
    </r>
    <r>
      <rPr>
        <b/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= 1  ̶ b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/ a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=</t>
    </r>
  </si>
  <si>
    <r>
      <rPr>
        <b/>
        <sz val="11"/>
        <color theme="1"/>
        <rFont val="Arial Unicode MS"/>
        <family val="2"/>
      </rPr>
      <t>e</t>
    </r>
    <r>
      <rPr>
        <b/>
        <vertAlign val="superscript"/>
        <sz val="11"/>
        <color theme="1"/>
        <rFont val="Arial Unicode MS"/>
        <family val="2"/>
      </rPr>
      <t>4</t>
    </r>
    <r>
      <rPr>
        <sz val="11"/>
        <color theme="1"/>
        <rFont val="Arial Unicode MS"/>
        <family val="2"/>
      </rPr>
      <t xml:space="preserve"> =  e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‧ e</t>
    </r>
    <r>
      <rPr>
        <vertAlign val="superscript"/>
        <sz val="11"/>
        <color theme="1"/>
        <rFont val="Arial Unicode MS"/>
        <family val="2"/>
      </rPr>
      <t xml:space="preserve">2 </t>
    </r>
    <r>
      <rPr>
        <sz val="11"/>
        <color theme="1"/>
        <rFont val="Arial Unicode MS"/>
        <family val="2"/>
      </rPr>
      <t>=</t>
    </r>
  </si>
  <si>
    <r>
      <rPr>
        <b/>
        <sz val="11"/>
        <color theme="1"/>
        <rFont val="Arial Unicode MS"/>
        <family val="2"/>
      </rPr>
      <t>e</t>
    </r>
    <r>
      <rPr>
        <b/>
        <vertAlign val="superscript"/>
        <sz val="11"/>
        <color theme="1"/>
        <rFont val="Arial Unicode MS"/>
        <family val="2"/>
      </rPr>
      <t>6</t>
    </r>
    <r>
      <rPr>
        <sz val="11"/>
        <color theme="1"/>
        <rFont val="Arial Unicode MS"/>
        <family val="2"/>
      </rPr>
      <t xml:space="preserve"> =  e</t>
    </r>
    <r>
      <rPr>
        <vertAlign val="superscript"/>
        <sz val="11"/>
        <color theme="1"/>
        <rFont val="Arial Unicode MS"/>
        <family val="2"/>
      </rPr>
      <t>4</t>
    </r>
    <r>
      <rPr>
        <sz val="11"/>
        <color theme="1"/>
        <rFont val="Arial Unicode MS"/>
        <family val="2"/>
      </rPr>
      <t xml:space="preserve"> ‧ e</t>
    </r>
    <r>
      <rPr>
        <vertAlign val="superscript"/>
        <sz val="11"/>
        <color theme="1"/>
        <rFont val="Arial Unicode MS"/>
        <family val="2"/>
      </rPr>
      <t xml:space="preserve">2 </t>
    </r>
    <r>
      <rPr>
        <sz val="11"/>
        <color theme="1"/>
        <rFont val="Arial Unicode MS"/>
        <family val="2"/>
      </rPr>
      <t>=</t>
    </r>
  </si>
  <si>
    <r>
      <rPr>
        <b/>
        <sz val="11"/>
        <color theme="1"/>
        <rFont val="Arial Unicode MS"/>
        <family val="2"/>
      </rPr>
      <t>e</t>
    </r>
    <r>
      <rPr>
        <b/>
        <vertAlign val="superscript"/>
        <sz val="11"/>
        <color theme="1"/>
        <rFont val="Arial Unicode MS"/>
        <family val="2"/>
      </rPr>
      <t>8</t>
    </r>
    <r>
      <rPr>
        <sz val="11"/>
        <color theme="1"/>
        <rFont val="Arial Unicode MS"/>
        <family val="2"/>
      </rPr>
      <t xml:space="preserve"> =  e</t>
    </r>
    <r>
      <rPr>
        <vertAlign val="superscript"/>
        <sz val="11"/>
        <color theme="1"/>
        <rFont val="Arial Unicode MS"/>
        <family val="2"/>
      </rPr>
      <t>6</t>
    </r>
    <r>
      <rPr>
        <sz val="11"/>
        <color theme="1"/>
        <rFont val="Arial Unicode MS"/>
        <family val="2"/>
      </rPr>
      <t xml:space="preserve"> ‧ e</t>
    </r>
    <r>
      <rPr>
        <vertAlign val="superscript"/>
        <sz val="11"/>
        <color theme="1"/>
        <rFont val="Arial Unicode MS"/>
        <family val="2"/>
      </rPr>
      <t xml:space="preserve">2 </t>
    </r>
    <r>
      <rPr>
        <sz val="11"/>
        <color theme="1"/>
        <rFont val="Arial Unicode MS"/>
        <family val="2"/>
      </rPr>
      <t>=</t>
    </r>
  </si>
  <si>
    <r>
      <rPr>
        <b/>
        <sz val="11"/>
        <color theme="1"/>
        <rFont val="Arial Unicode MS"/>
        <family val="2"/>
      </rPr>
      <t>e</t>
    </r>
    <r>
      <rPr>
        <b/>
        <vertAlign val="subscript"/>
        <sz val="11"/>
        <color theme="1"/>
        <rFont val="Arial Unicode MS"/>
        <family val="2"/>
      </rPr>
      <t>0</t>
    </r>
    <r>
      <rPr>
        <b/>
        <sz val="11"/>
        <color theme="1"/>
        <rFont val="Arial Unicode MS"/>
        <family val="2"/>
      </rPr>
      <t xml:space="preserve"> </t>
    </r>
    <r>
      <rPr>
        <sz val="11"/>
        <color theme="1"/>
        <rFont val="Arial Unicode MS"/>
        <family val="2"/>
      </rPr>
      <t>= e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/ (1   ̶ e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>) =</t>
    </r>
  </si>
  <si>
    <r>
      <rPr>
        <b/>
        <sz val="11"/>
        <color theme="1"/>
        <rFont val="Arial Unicode MS"/>
        <family val="2"/>
      </rPr>
      <t>E</t>
    </r>
    <r>
      <rPr>
        <b/>
        <vertAlign val="subscript"/>
        <sz val="11"/>
        <color theme="1"/>
        <rFont val="Arial Unicode MS"/>
        <family val="2"/>
      </rPr>
      <t>(e)</t>
    </r>
    <r>
      <rPr>
        <sz val="11"/>
        <color theme="1"/>
        <rFont val="Arial Unicode MS"/>
        <family val="2"/>
      </rPr>
      <t xml:space="preserve"> = π / 2 ‧ (1   ̶ 1 / 4 ‧ e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  ̶  9 / 64 ‧ e</t>
    </r>
    <r>
      <rPr>
        <vertAlign val="superscript"/>
        <sz val="11"/>
        <color theme="1"/>
        <rFont val="Arial Unicode MS"/>
        <family val="2"/>
      </rPr>
      <t>4</t>
    </r>
    <r>
      <rPr>
        <sz val="11"/>
        <color theme="1"/>
        <rFont val="Arial Unicode MS"/>
        <family val="2"/>
      </rPr>
      <t xml:space="preserve"> / 3   ̶ 225 / 2304 ‧ e</t>
    </r>
    <r>
      <rPr>
        <vertAlign val="superscript"/>
        <sz val="11"/>
        <color theme="1"/>
        <rFont val="Arial Unicode MS"/>
        <family val="2"/>
      </rPr>
      <t>6</t>
    </r>
    <r>
      <rPr>
        <sz val="11"/>
        <color theme="1"/>
        <rFont val="Arial Unicode MS"/>
        <family val="2"/>
      </rPr>
      <t xml:space="preserve"> / 5) = </t>
    </r>
  </si>
  <si>
    <r>
      <rPr>
        <b/>
        <sz val="11"/>
        <color theme="1"/>
        <rFont val="Arial Unicode MS"/>
        <family val="2"/>
      </rPr>
      <t>z</t>
    </r>
    <r>
      <rPr>
        <sz val="11"/>
        <color theme="1"/>
        <rFont val="Arial Unicode MS"/>
        <family val="2"/>
      </rPr>
      <t xml:space="preserve"> = 2 / π ‧ a ‧ E</t>
    </r>
    <r>
      <rPr>
        <vertAlign val="subscript"/>
        <sz val="11"/>
        <color theme="1"/>
        <rFont val="Arial Unicode MS"/>
        <family val="2"/>
      </rPr>
      <t>(e)</t>
    </r>
    <r>
      <rPr>
        <sz val="11"/>
        <color theme="1"/>
        <rFont val="Arial Unicode MS"/>
        <family val="2"/>
      </rPr>
      <t xml:space="preserve"> =</t>
    </r>
  </si>
  <si>
    <r>
      <rPr>
        <b/>
        <sz val="11"/>
        <color theme="1"/>
        <rFont val="Arial Unicode MS"/>
        <family val="2"/>
      </rPr>
      <t>α</t>
    </r>
    <r>
      <rPr>
        <sz val="11"/>
        <color theme="1"/>
        <rFont val="Arial Unicode MS"/>
        <family val="2"/>
      </rPr>
      <t xml:space="preserve"> = d ‧ (3 / 8 ‧ e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+ 15 / 32 ‧ e</t>
    </r>
    <r>
      <rPr>
        <vertAlign val="superscript"/>
        <sz val="11"/>
        <color theme="1"/>
        <rFont val="Arial Unicode MS"/>
        <family val="2"/>
      </rPr>
      <t>4</t>
    </r>
    <r>
      <rPr>
        <sz val="11"/>
        <color theme="1"/>
        <rFont val="Arial Unicode MS"/>
        <family val="2"/>
      </rPr>
      <t xml:space="preserve"> + 525 / 1024 ‧ e</t>
    </r>
    <r>
      <rPr>
        <vertAlign val="superscript"/>
        <sz val="11"/>
        <color theme="1"/>
        <rFont val="Arial Unicode MS"/>
        <family val="2"/>
      </rPr>
      <t>6</t>
    </r>
    <r>
      <rPr>
        <sz val="11"/>
        <color theme="1"/>
        <rFont val="Arial Unicode MS"/>
        <family val="2"/>
      </rPr>
      <t xml:space="preserve"> + 2205 / 4096 ‧ e</t>
    </r>
    <r>
      <rPr>
        <vertAlign val="superscript"/>
        <sz val="11"/>
        <color theme="1"/>
        <rFont val="Arial Unicode MS"/>
        <family val="2"/>
      </rPr>
      <t>8</t>
    </r>
    <r>
      <rPr>
        <sz val="11"/>
        <color theme="1"/>
        <rFont val="Arial Unicode MS"/>
        <family val="2"/>
      </rPr>
      <t>) =</t>
    </r>
  </si>
  <si>
    <r>
      <rPr>
        <b/>
        <sz val="11"/>
        <color theme="1"/>
        <rFont val="Arial Unicode MS"/>
        <family val="2"/>
      </rPr>
      <t>β</t>
    </r>
    <r>
      <rPr>
        <sz val="11"/>
        <color theme="1"/>
        <rFont val="Arial Unicode MS"/>
        <family val="2"/>
      </rPr>
      <t xml:space="preserve"> = d ‧ (15 / 256 ‧ e</t>
    </r>
    <r>
      <rPr>
        <vertAlign val="superscript"/>
        <sz val="11"/>
        <color theme="1"/>
        <rFont val="Arial Unicode MS"/>
        <family val="2"/>
      </rPr>
      <t>4</t>
    </r>
    <r>
      <rPr>
        <sz val="11"/>
        <color theme="1"/>
        <rFont val="Arial Unicode MS"/>
        <family val="2"/>
      </rPr>
      <t xml:space="preserve"> + 105 / 1024 ‧ e</t>
    </r>
    <r>
      <rPr>
        <vertAlign val="superscript"/>
        <sz val="11"/>
        <color theme="1"/>
        <rFont val="Arial Unicode MS"/>
        <family val="2"/>
      </rPr>
      <t>6</t>
    </r>
    <r>
      <rPr>
        <sz val="11"/>
        <color theme="1"/>
        <rFont val="Arial Unicode MS"/>
        <family val="2"/>
      </rPr>
      <t xml:space="preserve"> + 2205 / 16384 ‧ e</t>
    </r>
    <r>
      <rPr>
        <vertAlign val="superscript"/>
        <sz val="11"/>
        <color theme="1"/>
        <rFont val="Arial Unicode MS"/>
        <family val="2"/>
      </rPr>
      <t>8</t>
    </r>
    <r>
      <rPr>
        <sz val="11"/>
        <color theme="1"/>
        <rFont val="Arial Unicode MS"/>
        <family val="2"/>
      </rPr>
      <t>) =</t>
    </r>
  </si>
  <si>
    <r>
      <rPr>
        <b/>
        <sz val="11"/>
        <color theme="1"/>
        <rFont val="Arial Unicode MS"/>
        <family val="2"/>
      </rPr>
      <t xml:space="preserve">γ </t>
    </r>
    <r>
      <rPr>
        <sz val="11"/>
        <color theme="1"/>
        <rFont val="Arial Unicode MS"/>
        <family val="2"/>
      </rPr>
      <t>= d ‧ (35 / 3072 ‧ e</t>
    </r>
    <r>
      <rPr>
        <vertAlign val="superscript"/>
        <sz val="11"/>
        <color theme="1"/>
        <rFont val="Arial Unicode MS"/>
        <family val="2"/>
      </rPr>
      <t>6</t>
    </r>
    <r>
      <rPr>
        <sz val="11"/>
        <color theme="1"/>
        <rFont val="Arial Unicode MS"/>
        <family val="2"/>
      </rPr>
      <t xml:space="preserve"> + 105 / 4096 ‧ e</t>
    </r>
    <r>
      <rPr>
        <vertAlign val="superscript"/>
        <sz val="11"/>
        <color theme="1"/>
        <rFont val="Arial Unicode MS"/>
        <family val="2"/>
      </rPr>
      <t>8</t>
    </r>
    <r>
      <rPr>
        <sz val="11"/>
        <color theme="1"/>
        <rFont val="Arial Unicode MS"/>
        <family val="2"/>
      </rPr>
      <t>) =</t>
    </r>
  </si>
  <si>
    <r>
      <rPr>
        <b/>
        <sz val="11"/>
        <color theme="1"/>
        <rFont val="Arial Unicode MS"/>
        <family val="2"/>
      </rPr>
      <t>δ</t>
    </r>
    <r>
      <rPr>
        <sz val="11"/>
        <color theme="1"/>
        <rFont val="Arial Unicode MS"/>
        <family val="2"/>
      </rPr>
      <t xml:space="preserve"> = d ‧ (315 / 131072 ‧ e</t>
    </r>
    <r>
      <rPr>
        <vertAlign val="superscript"/>
        <sz val="11"/>
        <color theme="1"/>
        <rFont val="Arial Unicode MS"/>
        <family val="2"/>
      </rPr>
      <t>8</t>
    </r>
    <r>
      <rPr>
        <sz val="11"/>
        <color theme="1"/>
        <rFont val="Arial Unicode MS"/>
        <family val="2"/>
      </rPr>
      <t>) =</t>
    </r>
  </si>
  <si>
    <r>
      <rPr>
        <b/>
        <sz val="11"/>
        <color theme="1"/>
        <rFont val="Arial Unicode MS"/>
        <family val="2"/>
      </rPr>
      <t>p</t>
    </r>
    <r>
      <rPr>
        <b/>
        <vertAlign val="subscript"/>
        <sz val="11"/>
        <color theme="1"/>
        <rFont val="Arial Unicode MS"/>
        <family val="2"/>
      </rPr>
      <t>0</t>
    </r>
    <r>
      <rPr>
        <sz val="11"/>
        <color theme="1"/>
        <rFont val="Arial Unicode MS"/>
        <family val="2"/>
      </rPr>
      <t xml:space="preserve"> = h / z =</t>
    </r>
  </si>
  <si>
    <r>
      <rPr>
        <b/>
        <sz val="11"/>
        <color theme="1"/>
        <rFont val="Arial Unicode MS"/>
        <family val="2"/>
      </rPr>
      <t>T</t>
    </r>
    <r>
      <rPr>
        <sz val="11"/>
        <color theme="1"/>
        <rFont val="Arial Unicode MS"/>
        <family val="2"/>
      </rPr>
      <t xml:space="preserve"> = tan p =</t>
    </r>
  </si>
  <si>
    <r>
      <rPr>
        <b/>
        <sz val="11"/>
        <color theme="1"/>
        <rFont val="Arial Unicode MS"/>
        <family val="2"/>
      </rPr>
      <t>D</t>
    </r>
    <r>
      <rPr>
        <sz val="11"/>
        <color theme="1"/>
        <rFont val="Arial Unicode MS"/>
        <family val="2"/>
      </rPr>
      <t xml:space="preserve"> = e</t>
    </r>
    <r>
      <rPr>
        <vertAlign val="subscript"/>
        <sz val="11"/>
        <color theme="1"/>
        <rFont val="Arial Unicode MS"/>
        <family val="2"/>
      </rPr>
      <t>0</t>
    </r>
    <r>
      <rPr>
        <sz val="11"/>
        <color theme="1"/>
        <rFont val="Arial Unicode MS"/>
        <family val="2"/>
      </rPr>
      <t xml:space="preserve"> ‧ cos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p =</t>
    </r>
  </si>
  <si>
    <r>
      <rPr>
        <b/>
        <sz val="11"/>
        <color theme="1"/>
        <rFont val="Arial Unicode MS"/>
        <family val="2"/>
      </rPr>
      <t>V</t>
    </r>
    <r>
      <rPr>
        <sz val="11"/>
        <color theme="1"/>
        <rFont val="Arial Unicode MS"/>
        <family val="2"/>
      </rPr>
      <t xml:space="preserve"> = 1+ D =</t>
    </r>
  </si>
  <si>
    <r>
      <rPr>
        <b/>
        <sz val="11"/>
        <color theme="1"/>
        <rFont val="Arial Unicode MS"/>
        <family val="2"/>
      </rPr>
      <t>N</t>
    </r>
    <r>
      <rPr>
        <b/>
        <vertAlign val="subscript"/>
        <sz val="11"/>
        <color theme="1"/>
        <rFont val="Arial Unicode MS"/>
        <family val="2"/>
      </rPr>
      <t>1</t>
    </r>
    <r>
      <rPr>
        <sz val="11"/>
        <color theme="1"/>
        <rFont val="Arial Unicode MS"/>
        <family val="2"/>
      </rPr>
      <t xml:space="preserve"> = √</t>
    </r>
    <r>
      <rPr>
        <vertAlign val="superscript"/>
        <sz val="11"/>
        <color theme="1"/>
        <rFont val="Arial Unicode MS"/>
        <family val="2"/>
      </rPr>
      <t xml:space="preserve"> </t>
    </r>
    <r>
      <rPr>
        <sz val="11"/>
        <color theme="1"/>
        <rFont val="Arial Unicode MS"/>
        <family val="2"/>
      </rPr>
      <t>V / c =</t>
    </r>
  </si>
  <si>
    <r>
      <rPr>
        <b/>
        <sz val="11"/>
        <color theme="1"/>
        <rFont val="Arial Unicode MS"/>
        <family val="2"/>
      </rPr>
      <t>C</t>
    </r>
    <r>
      <rPr>
        <sz val="11"/>
        <color theme="1"/>
        <rFont val="Arial Unicode MS"/>
        <family val="2"/>
      </rPr>
      <t xml:space="preserve"> = 0,5 ‧ N</t>
    </r>
    <r>
      <rPr>
        <vertAlign val="subscript"/>
        <sz val="11"/>
        <color theme="1"/>
        <rFont val="Arial Unicode MS"/>
        <family val="2"/>
      </rPr>
      <t>1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‧ V ‧ T =</t>
    </r>
  </si>
  <si>
    <r>
      <rPr>
        <b/>
        <sz val="11"/>
        <color theme="1"/>
        <rFont val="Arial Unicode MS"/>
        <family val="2"/>
      </rPr>
      <t>G</t>
    </r>
    <r>
      <rPr>
        <sz val="11"/>
        <color theme="1"/>
        <rFont val="Arial Unicode MS"/>
        <family val="2"/>
      </rPr>
      <t xml:space="preserve"> = ( C ‧ N</t>
    </r>
    <r>
      <rPr>
        <vertAlign val="subscript"/>
        <sz val="11"/>
        <color theme="1"/>
        <rFont val="Arial Unicode MS"/>
        <family val="2"/>
      </rPr>
      <t>1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‧ ( 1 + 3 ‧ T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) ) / 12 =</t>
    </r>
  </si>
  <si>
    <r>
      <rPr>
        <b/>
        <sz val="11"/>
        <color theme="1"/>
        <rFont val="Arial Unicode MS"/>
        <family val="2"/>
      </rPr>
      <t>W</t>
    </r>
    <r>
      <rPr>
        <sz val="11"/>
        <color theme="1"/>
        <rFont val="Arial Unicode MS"/>
        <family val="2"/>
      </rPr>
      <t xml:space="preserve"> = N</t>
    </r>
    <r>
      <rPr>
        <vertAlign val="subscript"/>
        <sz val="11"/>
        <color theme="1"/>
        <rFont val="Arial Unicode MS"/>
        <family val="2"/>
      </rPr>
      <t>1</t>
    </r>
    <r>
      <rPr>
        <sz val="11"/>
        <color theme="1"/>
        <rFont val="Arial Unicode MS"/>
        <family val="2"/>
      </rPr>
      <t xml:space="preserve"> ‧ T =</t>
    </r>
  </si>
  <si>
    <r>
      <rPr>
        <b/>
        <sz val="11"/>
        <color theme="1"/>
        <rFont val="Arial Unicode MS"/>
        <family val="2"/>
      </rPr>
      <t>H</t>
    </r>
    <r>
      <rPr>
        <sz val="11"/>
        <color theme="1"/>
        <rFont val="Arial Unicode MS"/>
        <family val="2"/>
      </rPr>
      <t xml:space="preserve"> = N</t>
    </r>
    <r>
      <rPr>
        <vertAlign val="subscript"/>
        <sz val="11"/>
        <color theme="1"/>
        <rFont val="Arial Unicode MS"/>
        <family val="2"/>
      </rPr>
      <t>1</t>
    </r>
    <r>
      <rPr>
        <sz val="11"/>
        <color theme="1"/>
        <rFont val="Arial Unicode MS"/>
        <family val="2"/>
      </rPr>
      <t xml:space="preserve"> / cos p =</t>
    </r>
  </si>
  <si>
    <r>
      <rPr>
        <b/>
        <sz val="11"/>
        <color theme="1"/>
        <rFont val="Arial Unicode MS"/>
        <family val="2"/>
      </rPr>
      <t xml:space="preserve">F </t>
    </r>
    <r>
      <rPr>
        <sz val="11"/>
        <color theme="1"/>
        <rFont val="Arial Unicode MS"/>
        <family val="2"/>
      </rPr>
      <t>= H ‧ W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/ 3 =</t>
    </r>
  </si>
  <si>
    <r>
      <rPr>
        <b/>
        <sz val="11"/>
        <color theme="1"/>
        <rFont val="Arial Unicode MS"/>
        <family val="2"/>
      </rPr>
      <t>S</t>
    </r>
    <r>
      <rPr>
        <sz val="11"/>
        <color theme="1"/>
        <rFont val="Arial Unicode MS"/>
        <family val="2"/>
      </rPr>
      <t xml:space="preserve"> = N</t>
    </r>
    <r>
      <rPr>
        <vertAlign val="subscript"/>
        <sz val="11"/>
        <color theme="1"/>
        <rFont val="Arial Unicode MS"/>
        <family val="2"/>
      </rPr>
      <t>1</t>
    </r>
    <r>
      <rPr>
        <vertAlign val="superscript"/>
        <sz val="11"/>
        <color theme="1"/>
        <rFont val="Arial Unicode MS"/>
        <family val="2"/>
      </rPr>
      <t>3</t>
    </r>
    <r>
      <rPr>
        <sz val="11"/>
        <color theme="1"/>
        <rFont val="Arial Unicode MS"/>
        <family val="2"/>
      </rPr>
      <t xml:space="preserve"> ‧ T ‧ ( 1 + 2 ‧ T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+ D ) / 6 =</t>
    </r>
  </si>
  <si>
    <r>
      <rPr>
        <b/>
        <sz val="11"/>
        <color theme="1"/>
        <rFont val="Arial Unicode MS"/>
        <family val="2"/>
      </rPr>
      <t xml:space="preserve">Y </t>
    </r>
    <r>
      <rPr>
        <sz val="11"/>
        <color theme="1"/>
        <rFont val="Arial Unicode MS"/>
        <family val="2"/>
      </rPr>
      <t>= R   ̶ 10</t>
    </r>
    <r>
      <rPr>
        <vertAlign val="superscript"/>
        <sz val="11"/>
        <color theme="1"/>
        <rFont val="Arial Unicode MS"/>
        <family val="2"/>
      </rPr>
      <t>6</t>
    </r>
    <r>
      <rPr>
        <sz val="11"/>
        <color theme="1"/>
        <rFont val="Arial Unicode MS"/>
        <family val="2"/>
      </rPr>
      <t xml:space="preserve"> ‧ K   ̶  500000 =</t>
    </r>
  </si>
  <si>
    <r>
      <rPr>
        <b/>
        <sz val="11"/>
        <color theme="1"/>
        <rFont val="Arial Unicode MS"/>
        <family val="2"/>
      </rPr>
      <t>λ</t>
    </r>
    <r>
      <rPr>
        <sz val="11"/>
        <color theme="1"/>
        <rFont val="Arial Unicode MS"/>
        <family val="2"/>
      </rPr>
      <t xml:space="preserve"> = ( H ‧ Y   ̶ F ‧ Y</t>
    </r>
    <r>
      <rPr>
        <vertAlign val="superscript"/>
        <sz val="11"/>
        <color theme="1"/>
        <rFont val="Arial Unicode MS"/>
        <family val="2"/>
      </rPr>
      <t>3</t>
    </r>
    <r>
      <rPr>
        <sz val="11"/>
        <color theme="1"/>
        <rFont val="Arial Unicode MS"/>
        <family val="2"/>
      </rPr>
      <t xml:space="preserve"> ) ‧ 180 / π + 3 ‧ K =</t>
    </r>
  </si>
  <si>
    <r>
      <rPr>
        <b/>
        <sz val="11"/>
        <color theme="1"/>
        <rFont val="Arial Unicode MS"/>
        <family val="2"/>
      </rPr>
      <t>φ</t>
    </r>
    <r>
      <rPr>
        <sz val="11"/>
        <color theme="1"/>
        <rFont val="Arial Unicode MS"/>
        <family val="2"/>
      </rPr>
      <t xml:space="preserve"> = ( p   ̶ C ‧ Y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+ G ‧ Y</t>
    </r>
    <r>
      <rPr>
        <vertAlign val="superscript"/>
        <sz val="11"/>
        <color theme="1"/>
        <rFont val="Arial Unicode MS"/>
        <family val="2"/>
      </rPr>
      <t>4</t>
    </r>
    <r>
      <rPr>
        <sz val="11"/>
        <color theme="1"/>
        <rFont val="Arial Unicode MS"/>
        <family val="2"/>
      </rPr>
      <t xml:space="preserve"> ) ‧ 180 / π =</t>
    </r>
  </si>
  <si>
    <r>
      <rPr>
        <b/>
        <sz val="11"/>
        <color theme="1"/>
        <rFont val="Arial Unicode MS"/>
        <family val="2"/>
      </rPr>
      <t>c</t>
    </r>
    <r>
      <rPr>
        <b/>
        <vertAlign val="subscript"/>
        <sz val="11"/>
        <color theme="1"/>
        <rFont val="Arial Unicode MS"/>
        <family val="2"/>
      </rPr>
      <t>n</t>
    </r>
    <r>
      <rPr>
        <sz val="11"/>
        <color theme="1"/>
        <rFont val="Arial Unicode MS"/>
        <family val="2"/>
      </rPr>
      <t xml:space="preserve"> = ( W ‧ Y   ̶  S ‧ Y</t>
    </r>
    <r>
      <rPr>
        <vertAlign val="superscript"/>
        <sz val="11"/>
        <color theme="1"/>
        <rFont val="Arial Unicode MS"/>
        <family val="2"/>
      </rPr>
      <t>3</t>
    </r>
    <r>
      <rPr>
        <sz val="11"/>
        <color theme="1"/>
        <rFont val="Arial Unicode MS"/>
        <family val="2"/>
      </rPr>
      <t xml:space="preserve"> ) ‧ 180 / π =</t>
    </r>
  </si>
  <si>
    <t>Ergebnisse:</t>
  </si>
  <si>
    <r>
      <rPr>
        <b/>
        <sz val="11"/>
        <color theme="1"/>
        <rFont val="Arial Unicode MS"/>
        <family val="2"/>
      </rPr>
      <t>n</t>
    </r>
    <r>
      <rPr>
        <sz val="11"/>
        <color theme="1"/>
        <rFont val="Arial Unicode MS"/>
        <family val="2"/>
      </rPr>
      <t xml:space="preserve"> = GANZZAHL [ ( λ + 1,5 ) / 3 ] =</t>
    </r>
  </si>
  <si>
    <r>
      <t xml:space="preserve">φ </t>
    </r>
    <r>
      <rPr>
        <sz val="11"/>
        <color theme="1"/>
        <rFont val="Arial Unicode MS"/>
        <family val="2"/>
      </rPr>
      <t xml:space="preserve">= </t>
    </r>
    <r>
      <rPr>
        <sz val="11"/>
        <color theme="1"/>
        <rFont val="Arial Unicode MS"/>
        <family val="2"/>
        <charset val="128"/>
      </rPr>
      <t>φ</t>
    </r>
    <r>
      <rPr>
        <sz val="11"/>
        <color theme="1"/>
        <rFont val="Arial Unicode MS"/>
        <family val="2"/>
      </rPr>
      <t xml:space="preserve"> ‧ π / 180 =  </t>
    </r>
  </si>
  <si>
    <t>Umwandlung in Bogenmaß</t>
  </si>
  <si>
    <r>
      <rPr>
        <b/>
        <sz val="11"/>
        <color theme="1"/>
        <rFont val="Arial Unicode MS"/>
        <family val="2"/>
      </rPr>
      <t xml:space="preserve">l </t>
    </r>
    <r>
      <rPr>
        <sz val="11"/>
        <color theme="1"/>
        <rFont val="Arial Unicode MS"/>
        <family val="2"/>
      </rPr>
      <t>= ( λ   ̶ 3 ‧ n ) ‧ π / 180 =</t>
    </r>
  </si>
  <si>
    <r>
      <rPr>
        <b/>
        <sz val="11"/>
        <color theme="1"/>
        <rFont val="Arial Unicode MS"/>
        <family val="2"/>
      </rPr>
      <t>ε</t>
    </r>
    <r>
      <rPr>
        <b/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= e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/ ( 1  ̶ e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) ‧ cos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</t>
    </r>
    <r>
      <rPr>
        <sz val="11"/>
        <color theme="1"/>
        <rFont val="Arial Unicode MS"/>
        <family val="2"/>
        <charset val="128"/>
      </rPr>
      <t>φ</t>
    </r>
    <r>
      <rPr>
        <sz val="11"/>
        <color theme="1"/>
        <rFont val="Arial Unicode MS"/>
        <family val="2"/>
      </rPr>
      <t xml:space="preserve"> =</t>
    </r>
  </si>
  <si>
    <r>
      <rPr>
        <b/>
        <sz val="11"/>
        <color theme="1"/>
        <rFont val="Arial Unicode MS"/>
        <family val="2"/>
      </rPr>
      <t>N</t>
    </r>
    <r>
      <rPr>
        <sz val="11"/>
        <color theme="1"/>
        <rFont val="Arial Unicode MS"/>
        <family val="2"/>
      </rPr>
      <t xml:space="preserve"> = a / √ ( 1   ̶ e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‧ sin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</t>
    </r>
    <r>
      <rPr>
        <sz val="11"/>
        <color theme="1"/>
        <rFont val="Arial Unicode MS"/>
        <family val="2"/>
        <charset val="128"/>
      </rPr>
      <t>φ</t>
    </r>
    <r>
      <rPr>
        <sz val="11"/>
        <color theme="1"/>
        <rFont val="Arial Unicode MS"/>
        <family val="2"/>
      </rPr>
      <t xml:space="preserve"> ) =</t>
    </r>
  </si>
  <si>
    <r>
      <rPr>
        <b/>
        <sz val="11"/>
        <color theme="1"/>
        <rFont val="Arial Unicode MS"/>
        <family val="2"/>
      </rPr>
      <t>S</t>
    </r>
    <r>
      <rPr>
        <sz val="11"/>
        <color theme="1"/>
        <rFont val="Arial Unicode MS"/>
        <family val="2"/>
      </rPr>
      <t xml:space="preserve"> = z ‧ </t>
    </r>
    <r>
      <rPr>
        <sz val="11"/>
        <color theme="1"/>
        <rFont val="Arial Unicode MS"/>
        <family val="2"/>
        <charset val="128"/>
      </rPr>
      <t xml:space="preserve">φ  </t>
    </r>
    <r>
      <rPr>
        <sz val="11"/>
        <color theme="1"/>
        <rFont val="Arial Unicode MS"/>
        <family val="2"/>
      </rPr>
      <t xml:space="preserve"> ̶ </t>
    </r>
    <r>
      <rPr>
        <sz val="11"/>
        <color theme="1"/>
        <rFont val="Arial Unicode MS"/>
        <family val="2"/>
        <charset val="128"/>
      </rPr>
      <t>α</t>
    </r>
    <r>
      <rPr>
        <sz val="11"/>
        <color theme="1"/>
        <rFont val="Arial Unicode MS"/>
        <family val="2"/>
      </rPr>
      <t xml:space="preserve"> ‧ sin ( 2 ‧ </t>
    </r>
    <r>
      <rPr>
        <sz val="11"/>
        <color theme="1"/>
        <rFont val="Arial Unicode MS"/>
        <family val="2"/>
        <charset val="128"/>
      </rPr>
      <t>φ</t>
    </r>
    <r>
      <rPr>
        <sz val="11"/>
        <color theme="1"/>
        <rFont val="Arial Unicode MS"/>
        <family val="2"/>
      </rPr>
      <t xml:space="preserve"> ) + </t>
    </r>
    <r>
      <rPr>
        <sz val="11"/>
        <color theme="1"/>
        <rFont val="Arial Unicode MS"/>
        <family val="2"/>
        <charset val="128"/>
      </rPr>
      <t>β</t>
    </r>
    <r>
      <rPr>
        <sz val="11"/>
        <color theme="1"/>
        <rFont val="Arial Unicode MS"/>
        <family val="2"/>
      </rPr>
      <t xml:space="preserve"> ‧  sin ( 4 ‧ φ )   ̶ </t>
    </r>
    <r>
      <rPr>
        <sz val="11"/>
        <color theme="1"/>
        <rFont val="Calibri"/>
        <family val="2"/>
      </rPr>
      <t>Υ</t>
    </r>
    <r>
      <rPr>
        <sz val="11"/>
        <color theme="1"/>
        <rFont val="Arial Unicode MS"/>
        <family val="2"/>
      </rPr>
      <t xml:space="preserve"> ‧ sin ( 6 ‧ φ ) + </t>
    </r>
    <r>
      <rPr>
        <sz val="11"/>
        <color theme="1"/>
        <rFont val="Arial Unicode MS"/>
        <family val="2"/>
        <charset val="128"/>
      </rPr>
      <t>δ</t>
    </r>
    <r>
      <rPr>
        <sz val="11"/>
        <color theme="1"/>
        <rFont val="Arial Unicode MS"/>
        <family val="2"/>
      </rPr>
      <t xml:space="preserve"> ‧ sin ( 8 ‧ φ ) =</t>
    </r>
  </si>
  <si>
    <r>
      <rPr>
        <b/>
        <sz val="11"/>
        <color theme="1"/>
        <rFont val="Arial Unicode MS"/>
        <family val="2"/>
      </rPr>
      <t>S</t>
    </r>
    <r>
      <rPr>
        <b/>
        <vertAlign val="subscript"/>
        <sz val="11"/>
        <color theme="1"/>
        <rFont val="Arial Unicode MS"/>
        <family val="2"/>
      </rPr>
      <t>1</t>
    </r>
    <r>
      <rPr>
        <b/>
        <sz val="11"/>
        <color theme="1"/>
        <rFont val="Arial Unicode MS"/>
        <family val="2"/>
      </rPr>
      <t xml:space="preserve"> </t>
    </r>
    <r>
      <rPr>
        <sz val="11"/>
        <color theme="1"/>
        <rFont val="Arial Unicode MS"/>
        <family val="2"/>
      </rPr>
      <t xml:space="preserve">= N ‧ cos </t>
    </r>
    <r>
      <rPr>
        <sz val="11"/>
        <color theme="1"/>
        <rFont val="Arial Unicode MS"/>
        <family val="2"/>
        <charset val="128"/>
      </rPr>
      <t>φ</t>
    </r>
    <r>
      <rPr>
        <sz val="11"/>
        <color theme="1"/>
        <rFont val="Arial Unicode MS"/>
        <family val="2"/>
      </rPr>
      <t xml:space="preserve"> =</t>
    </r>
  </si>
  <si>
    <r>
      <rPr>
        <b/>
        <sz val="11"/>
        <color theme="1"/>
        <rFont val="Arial Unicode MS"/>
        <family val="2"/>
      </rPr>
      <t>S</t>
    </r>
    <r>
      <rPr>
        <b/>
        <vertAlign val="sub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=   ̶ 0,5 ‧ N ‧ sin ( 2 ‧ </t>
    </r>
    <r>
      <rPr>
        <sz val="11"/>
        <color theme="1"/>
        <rFont val="Arial Unicode MS"/>
        <family val="2"/>
        <charset val="128"/>
      </rPr>
      <t>φ</t>
    </r>
    <r>
      <rPr>
        <sz val="11"/>
        <color theme="1"/>
        <rFont val="Arial Unicode MS"/>
        <family val="2"/>
      </rPr>
      <t xml:space="preserve"> ) =</t>
    </r>
  </si>
  <si>
    <r>
      <rPr>
        <b/>
        <sz val="11"/>
        <color theme="1"/>
        <rFont val="Arial Unicode MS"/>
        <family val="2"/>
      </rPr>
      <t>S</t>
    </r>
    <r>
      <rPr>
        <b/>
        <vertAlign val="subscript"/>
        <sz val="11"/>
        <color theme="1"/>
        <rFont val="Arial Unicode MS"/>
        <family val="2"/>
      </rPr>
      <t>3</t>
    </r>
    <r>
      <rPr>
        <sz val="11"/>
        <color theme="1"/>
        <rFont val="Arial Unicode MS"/>
        <family val="2"/>
      </rPr>
      <t xml:space="preserve"> =   ̶ N ‧ cos</t>
    </r>
    <r>
      <rPr>
        <vertAlign val="superscript"/>
        <sz val="11"/>
        <color theme="1"/>
        <rFont val="Arial Unicode MS"/>
        <family val="2"/>
      </rPr>
      <t>3</t>
    </r>
    <r>
      <rPr>
        <sz val="11"/>
        <color theme="1"/>
        <rFont val="Arial Unicode MS"/>
        <family val="2"/>
      </rPr>
      <t xml:space="preserve"> </t>
    </r>
    <r>
      <rPr>
        <sz val="11"/>
        <color theme="1"/>
        <rFont val="Arial Unicode MS"/>
        <family val="2"/>
        <charset val="128"/>
      </rPr>
      <t>φ</t>
    </r>
    <r>
      <rPr>
        <sz val="11"/>
        <color theme="1"/>
        <rFont val="Arial Unicode MS"/>
        <family val="2"/>
      </rPr>
      <t xml:space="preserve"> ‧ ( 1 + ε</t>
    </r>
    <r>
      <rPr>
        <vertAlign val="superscript"/>
        <sz val="11"/>
        <color theme="1"/>
        <rFont val="Arial Unicode MS"/>
        <family val="2"/>
      </rPr>
      <t xml:space="preserve">2 </t>
    </r>
    <r>
      <rPr>
        <sz val="11"/>
        <color theme="1"/>
        <rFont val="Arial Unicode MS"/>
        <family val="2"/>
      </rPr>
      <t xml:space="preserve"> ̶ tan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</t>
    </r>
    <r>
      <rPr>
        <sz val="11"/>
        <color theme="1"/>
        <rFont val="Arial Unicode MS"/>
        <family val="2"/>
        <charset val="128"/>
      </rPr>
      <t xml:space="preserve">φ </t>
    </r>
    <r>
      <rPr>
        <sz val="11"/>
        <color theme="1"/>
        <rFont val="Arial Unicode MS"/>
        <family val="2"/>
      </rPr>
      <t xml:space="preserve">) = </t>
    </r>
  </si>
  <si>
    <r>
      <rPr>
        <b/>
        <sz val="11"/>
        <color theme="1"/>
        <rFont val="Arial Unicode MS"/>
        <family val="2"/>
      </rPr>
      <t>S</t>
    </r>
    <r>
      <rPr>
        <b/>
        <vertAlign val="subscript"/>
        <sz val="11"/>
        <color theme="1"/>
        <rFont val="Arial Unicode MS"/>
        <family val="2"/>
      </rPr>
      <t>4</t>
    </r>
    <r>
      <rPr>
        <sz val="11"/>
        <color theme="1"/>
        <rFont val="Arial Unicode MS"/>
        <family val="2"/>
      </rPr>
      <t xml:space="preserve"> = N ‧ cos</t>
    </r>
    <r>
      <rPr>
        <vertAlign val="superscript"/>
        <sz val="11"/>
        <color theme="1"/>
        <rFont val="Arial Unicode MS"/>
        <family val="2"/>
      </rPr>
      <t>3</t>
    </r>
    <r>
      <rPr>
        <sz val="11"/>
        <color theme="1"/>
        <rFont val="Arial Unicode MS"/>
        <family val="2"/>
      </rPr>
      <t xml:space="preserve"> </t>
    </r>
    <r>
      <rPr>
        <sz val="11"/>
        <color theme="1"/>
        <rFont val="Arial Unicode MS"/>
        <family val="2"/>
        <charset val="128"/>
      </rPr>
      <t>φ</t>
    </r>
    <r>
      <rPr>
        <sz val="11"/>
        <color theme="1"/>
        <rFont val="Arial Unicode MS"/>
        <family val="2"/>
      </rPr>
      <t xml:space="preserve"> ‧ sin </t>
    </r>
    <r>
      <rPr>
        <sz val="11"/>
        <color theme="1"/>
        <rFont val="Arial Unicode MS"/>
        <family val="2"/>
        <charset val="128"/>
      </rPr>
      <t>φ</t>
    </r>
    <r>
      <rPr>
        <sz val="11"/>
        <color theme="1"/>
        <rFont val="Arial Unicode MS"/>
        <family val="2"/>
      </rPr>
      <t xml:space="preserve"> ‧ ( 5 + 9 ‧ ε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+ 4 ‧ ε</t>
    </r>
    <r>
      <rPr>
        <vertAlign val="superscript"/>
        <sz val="11"/>
        <color theme="1"/>
        <rFont val="Arial Unicode MS"/>
        <family val="2"/>
      </rPr>
      <t xml:space="preserve">4  </t>
    </r>
    <r>
      <rPr>
        <sz val="11"/>
        <color theme="1"/>
        <rFont val="Arial Unicode MS"/>
        <family val="2"/>
      </rPr>
      <t xml:space="preserve"> ̶</t>
    </r>
    <r>
      <rPr>
        <vertAlign val="superscript"/>
        <sz val="11"/>
        <color theme="1"/>
        <rFont val="Arial Unicode MS"/>
        <family val="2"/>
      </rPr>
      <t xml:space="preserve"> </t>
    </r>
    <r>
      <rPr>
        <sz val="11"/>
        <color theme="1"/>
        <rFont val="Arial Unicode MS"/>
        <family val="2"/>
      </rPr>
      <t>tan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</t>
    </r>
    <r>
      <rPr>
        <sz val="11"/>
        <color theme="1"/>
        <rFont val="Arial Unicode MS"/>
        <family val="2"/>
        <charset val="128"/>
      </rPr>
      <t>φ</t>
    </r>
    <r>
      <rPr>
        <sz val="11"/>
        <color theme="1"/>
        <rFont val="Arial Unicode MS"/>
        <family val="2"/>
      </rPr>
      <t xml:space="preserve"> ) = </t>
    </r>
  </si>
  <si>
    <r>
      <rPr>
        <b/>
        <sz val="11"/>
        <color theme="1"/>
        <rFont val="Arial Unicode MS"/>
        <family val="2"/>
      </rPr>
      <t>S</t>
    </r>
    <r>
      <rPr>
        <b/>
        <vertAlign val="subscript"/>
        <sz val="11"/>
        <color theme="1"/>
        <rFont val="Arial Unicode MS"/>
        <family val="2"/>
      </rPr>
      <t>5</t>
    </r>
    <r>
      <rPr>
        <sz val="11"/>
        <color theme="1"/>
        <rFont val="Arial Unicode MS"/>
        <family val="2"/>
      </rPr>
      <t xml:space="preserve"> = N ‧ cos</t>
    </r>
    <r>
      <rPr>
        <vertAlign val="superscript"/>
        <sz val="11"/>
        <color theme="1"/>
        <rFont val="Arial Unicode MS"/>
        <family val="2"/>
      </rPr>
      <t>5</t>
    </r>
    <r>
      <rPr>
        <sz val="11"/>
        <color theme="1"/>
        <rFont val="Arial Unicode MS"/>
        <family val="2"/>
      </rPr>
      <t xml:space="preserve"> </t>
    </r>
    <r>
      <rPr>
        <sz val="11"/>
        <color theme="1"/>
        <rFont val="Arial Unicode MS"/>
        <family val="2"/>
        <charset val="128"/>
      </rPr>
      <t>φ</t>
    </r>
    <r>
      <rPr>
        <sz val="11"/>
        <color theme="1"/>
        <rFont val="Arial Unicode MS"/>
        <family val="2"/>
      </rPr>
      <t xml:space="preserve"> ‧ (5 + 14 ‧ ε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+ 13 ‧ ε</t>
    </r>
    <r>
      <rPr>
        <vertAlign val="superscript"/>
        <sz val="11"/>
        <color theme="1"/>
        <rFont val="Arial Unicode MS"/>
        <family val="2"/>
      </rPr>
      <t xml:space="preserve">4  </t>
    </r>
    <r>
      <rPr>
        <sz val="11"/>
        <color theme="1"/>
        <rFont val="Arial Unicode MS"/>
        <family val="2"/>
      </rPr>
      <t xml:space="preserve"> ̶ tan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</t>
    </r>
    <r>
      <rPr>
        <sz val="11"/>
        <color theme="1"/>
        <rFont val="Arial Unicode MS"/>
        <family val="2"/>
        <charset val="128"/>
      </rPr>
      <t>φ</t>
    </r>
    <r>
      <rPr>
        <sz val="11"/>
        <color theme="1"/>
        <rFont val="Arial Unicode MS"/>
        <family val="2"/>
      </rPr>
      <t xml:space="preserve"> ‧ ( 18 + 58 ‧ ε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+ 64 ‧ ε </t>
    </r>
    <r>
      <rPr>
        <vertAlign val="superscript"/>
        <sz val="11"/>
        <color theme="1"/>
        <rFont val="Arial Unicode MS"/>
        <family val="2"/>
      </rPr>
      <t>4</t>
    </r>
    <r>
      <rPr>
        <sz val="11"/>
        <color theme="1"/>
        <rFont val="Arial Unicode MS"/>
        <family val="2"/>
      </rPr>
      <t xml:space="preserve"> ) + tan</t>
    </r>
    <r>
      <rPr>
        <vertAlign val="superscript"/>
        <sz val="11"/>
        <color theme="1"/>
        <rFont val="Arial Unicode MS"/>
        <family val="2"/>
      </rPr>
      <t>4</t>
    </r>
    <r>
      <rPr>
        <sz val="11"/>
        <color theme="1"/>
        <rFont val="Arial Unicode MS"/>
        <family val="2"/>
      </rPr>
      <t xml:space="preserve"> </t>
    </r>
    <r>
      <rPr>
        <sz val="11"/>
        <color theme="1"/>
        <rFont val="Arial Unicode MS"/>
        <family val="2"/>
        <charset val="128"/>
      </rPr>
      <t>φ</t>
    </r>
    <r>
      <rPr>
        <sz val="11"/>
        <color theme="1"/>
        <rFont val="Arial Unicode MS"/>
        <family val="2"/>
      </rPr>
      <t xml:space="preserve"> ) = </t>
    </r>
  </si>
  <si>
    <r>
      <rPr>
        <b/>
        <sz val="11"/>
        <color theme="1"/>
        <rFont val="Arial Unicode MS"/>
        <family val="2"/>
      </rPr>
      <t>y</t>
    </r>
    <r>
      <rPr>
        <sz val="11"/>
        <color theme="1"/>
        <rFont val="Arial Unicode MS"/>
        <family val="2"/>
      </rPr>
      <t xml:space="preserve"> = l ‧ S</t>
    </r>
    <r>
      <rPr>
        <vertAlign val="subscript"/>
        <sz val="11"/>
        <color theme="1"/>
        <rFont val="Arial Unicode MS"/>
        <family val="2"/>
      </rPr>
      <t xml:space="preserve">1  </t>
    </r>
    <r>
      <rPr>
        <sz val="11"/>
        <color theme="1"/>
        <rFont val="Arial Unicode MS"/>
        <family val="2"/>
      </rPr>
      <t xml:space="preserve"> ̶  l</t>
    </r>
    <r>
      <rPr>
        <vertAlign val="superscript"/>
        <sz val="11"/>
        <color theme="1"/>
        <rFont val="Arial Unicode MS"/>
        <family val="2"/>
      </rPr>
      <t>3</t>
    </r>
    <r>
      <rPr>
        <sz val="11"/>
        <color theme="1"/>
        <rFont val="Arial Unicode MS"/>
        <family val="2"/>
      </rPr>
      <t xml:space="preserve"> / 6 ‧ S</t>
    </r>
    <r>
      <rPr>
        <vertAlign val="subscript"/>
        <sz val="11"/>
        <color theme="1"/>
        <rFont val="Arial Unicode MS"/>
        <family val="2"/>
      </rPr>
      <t>3</t>
    </r>
    <r>
      <rPr>
        <sz val="11"/>
        <color theme="1"/>
        <rFont val="Arial Unicode MS"/>
        <family val="2"/>
      </rPr>
      <t xml:space="preserve"> + l</t>
    </r>
    <r>
      <rPr>
        <vertAlign val="superscript"/>
        <sz val="11"/>
        <color theme="1"/>
        <rFont val="Arial Unicode MS"/>
        <family val="2"/>
      </rPr>
      <t>5</t>
    </r>
    <r>
      <rPr>
        <sz val="11"/>
        <color theme="1"/>
        <rFont val="Arial Unicode MS"/>
        <family val="2"/>
      </rPr>
      <t xml:space="preserve"> / 120 ‧ S</t>
    </r>
    <r>
      <rPr>
        <vertAlign val="subscript"/>
        <sz val="11"/>
        <color theme="1"/>
        <rFont val="Arial Unicode MS"/>
        <family val="2"/>
      </rPr>
      <t>5</t>
    </r>
    <r>
      <rPr>
        <sz val="11"/>
        <color theme="1"/>
        <rFont val="Arial Unicode MS"/>
        <family val="2"/>
      </rPr>
      <t xml:space="preserve"> =</t>
    </r>
  </si>
  <si>
    <r>
      <t xml:space="preserve">Rechtswert: </t>
    </r>
    <r>
      <rPr>
        <sz val="11"/>
        <color theme="1"/>
        <rFont val="Arial Black"/>
        <family val="2"/>
      </rPr>
      <t>R</t>
    </r>
    <r>
      <rPr>
        <b/>
        <sz val="11"/>
        <color theme="1"/>
        <rFont val="Arial Unicode MS"/>
        <family val="2"/>
      </rPr>
      <t xml:space="preserve"> =                              10</t>
    </r>
    <r>
      <rPr>
        <b/>
        <vertAlign val="superscript"/>
        <sz val="11"/>
        <color theme="1"/>
        <rFont val="Arial Unicode MS"/>
        <family val="2"/>
      </rPr>
      <t>6</t>
    </r>
    <r>
      <rPr>
        <b/>
        <sz val="11"/>
        <color theme="1"/>
        <rFont val="Arial Unicode MS"/>
        <family val="2"/>
      </rPr>
      <t xml:space="preserve"> ‧  n + 500000 + y =</t>
    </r>
  </si>
  <si>
    <r>
      <t xml:space="preserve">Hochwert: </t>
    </r>
    <r>
      <rPr>
        <sz val="11"/>
        <color theme="1"/>
        <rFont val="Arial Black"/>
        <family val="2"/>
      </rPr>
      <t>H</t>
    </r>
    <r>
      <rPr>
        <b/>
        <sz val="11"/>
        <color theme="1"/>
        <rFont val="Arial Unicode MS"/>
        <family val="2"/>
      </rPr>
      <t xml:space="preserve"> = S   ̶ l</t>
    </r>
    <r>
      <rPr>
        <b/>
        <vertAlign val="superscript"/>
        <sz val="11"/>
        <color theme="1"/>
        <rFont val="Arial Unicode MS"/>
        <family val="2"/>
      </rPr>
      <t>2</t>
    </r>
    <r>
      <rPr>
        <b/>
        <sz val="11"/>
        <color theme="1"/>
        <rFont val="Arial Unicode MS"/>
        <family val="2"/>
      </rPr>
      <t xml:space="preserve"> / 2 ‧ S</t>
    </r>
    <r>
      <rPr>
        <b/>
        <vertAlign val="subscript"/>
        <sz val="11"/>
        <color theme="1"/>
        <rFont val="Arial Unicode MS"/>
        <family val="2"/>
      </rPr>
      <t>2</t>
    </r>
    <r>
      <rPr>
        <b/>
        <sz val="11"/>
        <color theme="1"/>
        <rFont val="Arial Unicode MS"/>
        <family val="2"/>
      </rPr>
      <t xml:space="preserve"> + l</t>
    </r>
    <r>
      <rPr>
        <b/>
        <vertAlign val="superscript"/>
        <sz val="11"/>
        <color theme="1"/>
        <rFont val="Arial Unicode MS"/>
        <family val="2"/>
      </rPr>
      <t>4</t>
    </r>
    <r>
      <rPr>
        <b/>
        <sz val="11"/>
        <color theme="1"/>
        <rFont val="Arial Unicode MS"/>
        <family val="2"/>
      </rPr>
      <t xml:space="preserve"> / 24 ‧ S</t>
    </r>
    <r>
      <rPr>
        <b/>
        <vertAlign val="subscript"/>
        <sz val="11"/>
        <color theme="1"/>
        <rFont val="Arial Unicode MS"/>
        <family val="2"/>
      </rPr>
      <t>4</t>
    </r>
    <r>
      <rPr>
        <b/>
        <sz val="11"/>
        <color theme="1"/>
        <rFont val="Arial Unicode MS"/>
        <family val="2"/>
      </rPr>
      <t xml:space="preserve">   ̶ l</t>
    </r>
    <r>
      <rPr>
        <b/>
        <vertAlign val="superscript"/>
        <sz val="11"/>
        <color theme="1"/>
        <rFont val="Arial Unicode MS"/>
        <family val="2"/>
      </rPr>
      <t>6</t>
    </r>
    <r>
      <rPr>
        <b/>
        <sz val="11"/>
        <color theme="1"/>
        <rFont val="Arial Unicode MS"/>
        <family val="2"/>
      </rPr>
      <t xml:space="preserve"> / 720 ‧ S</t>
    </r>
    <r>
      <rPr>
        <b/>
        <vertAlign val="subscript"/>
        <sz val="11"/>
        <color theme="1"/>
        <rFont val="Arial Unicode MS"/>
        <family val="2"/>
      </rPr>
      <t>6</t>
    </r>
    <r>
      <rPr>
        <b/>
        <sz val="11"/>
        <color theme="1"/>
        <rFont val="Arial Unicode MS"/>
        <family val="2"/>
      </rPr>
      <t xml:space="preserve"> =</t>
    </r>
  </si>
  <si>
    <r>
      <rPr>
        <b/>
        <sz val="11"/>
        <color theme="1"/>
        <rFont val="Arial Unicode MS"/>
        <family val="2"/>
      </rPr>
      <t>K</t>
    </r>
    <r>
      <rPr>
        <sz val="11"/>
        <color theme="1"/>
        <rFont val="Arial Unicode MS"/>
        <family val="2"/>
      </rPr>
      <t xml:space="preserve"> = GANZZAHL </t>
    </r>
    <r>
      <rPr>
        <sz val="11"/>
        <color theme="1"/>
        <rFont val="Calibri"/>
        <family val="2"/>
      </rPr>
      <t>[</t>
    </r>
    <r>
      <rPr>
        <sz val="11"/>
        <color theme="1"/>
        <rFont val="Arial Unicode MS"/>
        <family val="2"/>
      </rPr>
      <t xml:space="preserve"> R / 10</t>
    </r>
    <r>
      <rPr>
        <vertAlign val="superscript"/>
        <sz val="11"/>
        <color theme="1"/>
        <rFont val="Arial Unicode MS"/>
        <family val="2"/>
      </rPr>
      <t>6</t>
    </r>
    <r>
      <rPr>
        <sz val="11"/>
        <color theme="1"/>
        <rFont val="Arial Unicode MS"/>
        <family val="2"/>
      </rPr>
      <t xml:space="preserve"> </t>
    </r>
    <r>
      <rPr>
        <sz val="11"/>
        <color theme="1"/>
        <rFont val="Calibri"/>
        <family val="2"/>
      </rPr>
      <t>]</t>
    </r>
    <r>
      <rPr>
        <sz val="11"/>
        <color theme="1"/>
        <rFont val="Arial Unicode MS"/>
        <family val="2"/>
      </rPr>
      <t xml:space="preserve"> =</t>
    </r>
  </si>
  <si>
    <r>
      <rPr>
        <b/>
        <sz val="11"/>
        <color theme="1"/>
        <rFont val="Arial Unicode MS"/>
        <family val="2"/>
      </rPr>
      <t>p</t>
    </r>
    <r>
      <rPr>
        <b/>
        <vertAlign val="subscript"/>
        <sz val="11"/>
        <color theme="1"/>
        <rFont val="Arial Unicode MS"/>
        <family val="2"/>
      </rPr>
      <t>1</t>
    </r>
    <r>
      <rPr>
        <b/>
        <sz val="11"/>
        <color theme="1"/>
        <rFont val="Arial Unicode MS"/>
        <family val="2"/>
      </rPr>
      <t xml:space="preserve"> </t>
    </r>
    <r>
      <rPr>
        <sz val="11"/>
        <color theme="1"/>
        <rFont val="Arial Unicode MS"/>
        <family val="2"/>
      </rPr>
      <t>= (h + α ‧ sin (2 ‧ p</t>
    </r>
    <r>
      <rPr>
        <vertAlign val="subscript"/>
        <sz val="11"/>
        <color theme="1"/>
        <rFont val="Arial Unicode MS"/>
        <family val="2"/>
      </rPr>
      <t>0</t>
    </r>
    <r>
      <rPr>
        <sz val="11"/>
        <color theme="1"/>
        <rFont val="Arial Unicode MS"/>
        <family val="2"/>
      </rPr>
      <t>)   ̶ β ‧ sin (4 ‧ p</t>
    </r>
    <r>
      <rPr>
        <vertAlign val="subscript"/>
        <sz val="11"/>
        <color theme="1"/>
        <rFont val="Arial Unicode MS"/>
        <family val="2"/>
      </rPr>
      <t>0</t>
    </r>
    <r>
      <rPr>
        <sz val="11"/>
        <color theme="1"/>
        <rFont val="Arial Unicode MS"/>
        <family val="2"/>
      </rPr>
      <t>) + Υ ‧ sin (6 ‧ p</t>
    </r>
    <r>
      <rPr>
        <vertAlign val="subscript"/>
        <sz val="11"/>
        <color theme="1"/>
        <rFont val="Arial Unicode MS"/>
        <family val="2"/>
      </rPr>
      <t>0</t>
    </r>
    <r>
      <rPr>
        <sz val="11"/>
        <color theme="1"/>
        <rFont val="Arial Unicode MS"/>
        <family val="2"/>
      </rPr>
      <t>)   ̶ δ ‧ sin (8 ‧ p</t>
    </r>
    <r>
      <rPr>
        <vertAlign val="subscript"/>
        <sz val="11"/>
        <color theme="1"/>
        <rFont val="Arial Unicode MS"/>
        <family val="2"/>
      </rPr>
      <t>0</t>
    </r>
    <r>
      <rPr>
        <sz val="11"/>
        <color theme="1"/>
        <rFont val="Arial Unicode MS"/>
        <family val="2"/>
      </rPr>
      <t>)) / z =</t>
    </r>
  </si>
  <si>
    <r>
      <rPr>
        <b/>
        <sz val="11"/>
        <color theme="1"/>
        <rFont val="Arial Unicode MS"/>
        <family val="2"/>
      </rPr>
      <t>p</t>
    </r>
    <r>
      <rPr>
        <b/>
        <vertAlign val="subscript"/>
        <sz val="11"/>
        <color theme="1"/>
        <rFont val="Arial Unicode MS"/>
        <family val="2"/>
      </rPr>
      <t>2</t>
    </r>
    <r>
      <rPr>
        <b/>
        <sz val="11"/>
        <color theme="1"/>
        <rFont val="Arial Unicode MS"/>
        <family val="2"/>
      </rPr>
      <t xml:space="preserve"> </t>
    </r>
    <r>
      <rPr>
        <sz val="11"/>
        <color theme="1"/>
        <rFont val="Arial Unicode MS"/>
        <family val="2"/>
      </rPr>
      <t>= (h + α ‧ sin (2 ‧ p</t>
    </r>
    <r>
      <rPr>
        <vertAlign val="subscript"/>
        <sz val="11"/>
        <color theme="1"/>
        <rFont val="Arial Unicode MS"/>
        <family val="2"/>
      </rPr>
      <t>1</t>
    </r>
    <r>
      <rPr>
        <sz val="11"/>
        <color theme="1"/>
        <rFont val="Arial Unicode MS"/>
        <family val="2"/>
      </rPr>
      <t>)   ̶ β ‧ sin (4 ‧ p</t>
    </r>
    <r>
      <rPr>
        <vertAlign val="subscript"/>
        <sz val="11"/>
        <color theme="1"/>
        <rFont val="Arial Unicode MS"/>
        <family val="2"/>
      </rPr>
      <t>1</t>
    </r>
    <r>
      <rPr>
        <sz val="11"/>
        <color theme="1"/>
        <rFont val="Arial Unicode MS"/>
        <family val="2"/>
      </rPr>
      <t>) + Υ ‧ sin (6 ‧ p</t>
    </r>
    <r>
      <rPr>
        <vertAlign val="subscript"/>
        <sz val="11"/>
        <color theme="1"/>
        <rFont val="Arial Unicode MS"/>
        <family val="2"/>
      </rPr>
      <t>1</t>
    </r>
    <r>
      <rPr>
        <sz val="11"/>
        <color theme="1"/>
        <rFont val="Arial Unicode MS"/>
        <family val="2"/>
      </rPr>
      <t>)   ̶ δ ‧ sin (8 ‧ p</t>
    </r>
    <r>
      <rPr>
        <vertAlign val="subscript"/>
        <sz val="11"/>
        <color theme="1"/>
        <rFont val="Arial Unicode MS"/>
        <family val="2"/>
      </rPr>
      <t>1</t>
    </r>
    <r>
      <rPr>
        <sz val="11"/>
        <color theme="1"/>
        <rFont val="Arial Unicode MS"/>
        <family val="2"/>
      </rPr>
      <t>)) / z =</t>
    </r>
  </si>
  <si>
    <r>
      <rPr>
        <b/>
        <sz val="11"/>
        <color theme="1"/>
        <rFont val="Arial Unicode MS"/>
        <family val="2"/>
      </rPr>
      <t>p</t>
    </r>
    <r>
      <rPr>
        <b/>
        <vertAlign val="subscript"/>
        <sz val="11"/>
        <color theme="1"/>
        <rFont val="Arial Unicode MS"/>
        <family val="2"/>
      </rPr>
      <t>3</t>
    </r>
    <r>
      <rPr>
        <sz val="11"/>
        <color theme="1"/>
        <rFont val="Arial Unicode MS"/>
        <family val="2"/>
      </rPr>
      <t xml:space="preserve"> = (h + α ‧ sin (2 ‧ p</t>
    </r>
    <r>
      <rPr>
        <vertAlign val="sub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>)   ̶ β ‧ sin (4 ‧ p</t>
    </r>
    <r>
      <rPr>
        <vertAlign val="sub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>) + Υ ‧ sin (6 ‧ p</t>
    </r>
    <r>
      <rPr>
        <vertAlign val="sub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>)   ̶ δ ‧ sin (8 ‧ p</t>
    </r>
    <r>
      <rPr>
        <vertAlign val="sub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>)) / z =</t>
    </r>
  </si>
  <si>
    <r>
      <rPr>
        <b/>
        <sz val="11"/>
        <color theme="1"/>
        <rFont val="Arial Unicode MS"/>
        <family val="2"/>
      </rPr>
      <t>p</t>
    </r>
    <r>
      <rPr>
        <b/>
        <vertAlign val="subscript"/>
        <sz val="11"/>
        <color theme="1"/>
        <rFont val="Arial Unicode MS"/>
        <family val="2"/>
      </rPr>
      <t>4</t>
    </r>
    <r>
      <rPr>
        <sz val="11"/>
        <color theme="1"/>
        <rFont val="Arial Unicode MS"/>
        <family val="2"/>
      </rPr>
      <t xml:space="preserve"> = (h + α ‧ sin (2 ‧ p</t>
    </r>
    <r>
      <rPr>
        <vertAlign val="subscript"/>
        <sz val="11"/>
        <color theme="1"/>
        <rFont val="Arial Unicode MS"/>
        <family val="2"/>
      </rPr>
      <t>3</t>
    </r>
    <r>
      <rPr>
        <sz val="11"/>
        <color theme="1"/>
        <rFont val="Arial Unicode MS"/>
        <family val="2"/>
      </rPr>
      <t>)   ̶ β ‧ sin (4 ‧ p</t>
    </r>
    <r>
      <rPr>
        <vertAlign val="subscript"/>
        <sz val="11"/>
        <color theme="1"/>
        <rFont val="Arial Unicode MS"/>
        <family val="2"/>
      </rPr>
      <t>3</t>
    </r>
    <r>
      <rPr>
        <sz val="11"/>
        <color theme="1"/>
        <rFont val="Arial Unicode MS"/>
        <family val="2"/>
      </rPr>
      <t>) + Υ ‧ sin (6 ‧ p</t>
    </r>
    <r>
      <rPr>
        <vertAlign val="subscript"/>
        <sz val="11"/>
        <color theme="1"/>
        <rFont val="Arial Unicode MS"/>
        <family val="2"/>
      </rPr>
      <t>3</t>
    </r>
    <r>
      <rPr>
        <sz val="11"/>
        <color theme="1"/>
        <rFont val="Arial Unicode MS"/>
        <family val="2"/>
      </rPr>
      <t>)   ̶ δ ‧ sin (8 ‧ p</t>
    </r>
    <r>
      <rPr>
        <vertAlign val="subscript"/>
        <sz val="11"/>
        <color theme="1"/>
        <rFont val="Arial Unicode MS"/>
        <family val="2"/>
      </rPr>
      <t>3</t>
    </r>
    <r>
      <rPr>
        <sz val="11"/>
        <color theme="1"/>
        <rFont val="Arial Unicode MS"/>
        <family val="2"/>
      </rPr>
      <t>)) / z =</t>
    </r>
  </si>
  <si>
    <r>
      <rPr>
        <b/>
        <sz val="11"/>
        <color theme="1"/>
        <rFont val="Arial Unicode MS"/>
        <family val="2"/>
      </rPr>
      <t>p</t>
    </r>
    <r>
      <rPr>
        <b/>
        <vertAlign val="subscript"/>
        <sz val="11"/>
        <color theme="1"/>
        <rFont val="Arial Unicode MS"/>
        <family val="2"/>
      </rPr>
      <t>5</t>
    </r>
    <r>
      <rPr>
        <sz val="11"/>
        <color theme="1"/>
        <rFont val="Arial Unicode MS"/>
        <family val="2"/>
      </rPr>
      <t xml:space="preserve"> = (h + α ‧ sin (2 ‧ p</t>
    </r>
    <r>
      <rPr>
        <vertAlign val="subscript"/>
        <sz val="11"/>
        <color theme="1"/>
        <rFont val="Arial Unicode MS"/>
        <family val="2"/>
      </rPr>
      <t>4</t>
    </r>
    <r>
      <rPr>
        <sz val="11"/>
        <color theme="1"/>
        <rFont val="Arial Unicode MS"/>
        <family val="2"/>
      </rPr>
      <t>)   ̶ β ‧ sin (4 ‧ p</t>
    </r>
    <r>
      <rPr>
        <vertAlign val="subscript"/>
        <sz val="11"/>
        <color theme="1"/>
        <rFont val="Arial Unicode MS"/>
        <family val="2"/>
      </rPr>
      <t>4</t>
    </r>
    <r>
      <rPr>
        <sz val="11"/>
        <color theme="1"/>
        <rFont val="Arial Unicode MS"/>
        <family val="2"/>
      </rPr>
      <t>) + Υ ‧ sin (6 ‧ p</t>
    </r>
    <r>
      <rPr>
        <vertAlign val="subscript"/>
        <sz val="11"/>
        <color theme="1"/>
        <rFont val="Arial Unicode MS"/>
        <family val="2"/>
      </rPr>
      <t>4</t>
    </r>
    <r>
      <rPr>
        <sz val="11"/>
        <color theme="1"/>
        <rFont val="Arial Unicode MS"/>
        <family val="2"/>
      </rPr>
      <t>)   ̶ δ ‧ sin (8 ‧ p</t>
    </r>
    <r>
      <rPr>
        <vertAlign val="subscript"/>
        <sz val="11"/>
        <color theme="1"/>
        <rFont val="Arial Unicode MS"/>
        <family val="2"/>
      </rPr>
      <t>4</t>
    </r>
    <r>
      <rPr>
        <sz val="11"/>
        <color theme="1"/>
        <rFont val="Arial Unicode MS"/>
        <family val="2"/>
      </rPr>
      <t>)) / z =</t>
    </r>
  </si>
  <si>
    <r>
      <rPr>
        <b/>
        <sz val="11"/>
        <color theme="1"/>
        <rFont val="Arial Unicode MS"/>
        <family val="2"/>
      </rPr>
      <t xml:space="preserve">p </t>
    </r>
    <r>
      <rPr>
        <sz val="11"/>
        <color theme="1"/>
        <rFont val="Arial Unicode MS"/>
        <family val="2"/>
      </rPr>
      <t xml:space="preserve"> = (h + α ‧ sin (2 ‧ p</t>
    </r>
    <r>
      <rPr>
        <vertAlign val="subscript"/>
        <sz val="11"/>
        <color theme="1"/>
        <rFont val="Arial Unicode MS"/>
        <family val="2"/>
      </rPr>
      <t>5</t>
    </r>
    <r>
      <rPr>
        <sz val="11"/>
        <color theme="1"/>
        <rFont val="Arial Unicode MS"/>
        <family val="2"/>
      </rPr>
      <t>)   ̶ β ‧ sin (4 ‧ p</t>
    </r>
    <r>
      <rPr>
        <vertAlign val="subscript"/>
        <sz val="11"/>
        <color theme="1"/>
        <rFont val="Arial Unicode MS"/>
        <family val="2"/>
      </rPr>
      <t>5</t>
    </r>
    <r>
      <rPr>
        <sz val="11"/>
        <color theme="1"/>
        <rFont val="Arial Unicode MS"/>
        <family val="2"/>
      </rPr>
      <t>) + Υ ‧ sin (6 ‧ p</t>
    </r>
    <r>
      <rPr>
        <vertAlign val="subscript"/>
        <sz val="11"/>
        <color theme="1"/>
        <rFont val="Arial Unicode MS"/>
        <family val="2"/>
      </rPr>
      <t>5</t>
    </r>
    <r>
      <rPr>
        <sz val="11"/>
        <color theme="1"/>
        <rFont val="Arial Unicode MS"/>
        <family val="2"/>
      </rPr>
      <t>)   ̶ δ ‧ sin (8 ‧ p</t>
    </r>
    <r>
      <rPr>
        <vertAlign val="subscript"/>
        <sz val="11"/>
        <color theme="1"/>
        <rFont val="Arial Unicode MS"/>
        <family val="2"/>
      </rPr>
      <t>5</t>
    </r>
    <r>
      <rPr>
        <sz val="11"/>
        <color theme="1"/>
        <rFont val="Arial Unicode MS"/>
        <family val="2"/>
      </rPr>
      <t>)) / z =</t>
    </r>
  </si>
  <si>
    <t>geographische Länge: λ =</t>
  </si>
  <si>
    <t>geographische Breite: φ =</t>
  </si>
  <si>
    <r>
      <t>Meridiankonvergenz: c</t>
    </r>
    <r>
      <rPr>
        <b/>
        <vertAlign val="subscript"/>
        <sz val="11"/>
        <color theme="1"/>
        <rFont val="Arial Unicode MS"/>
        <family val="2"/>
      </rPr>
      <t>n</t>
    </r>
    <r>
      <rPr>
        <b/>
        <sz val="11"/>
        <color theme="1"/>
        <rFont val="Arial Unicode MS"/>
        <family val="2"/>
      </rPr>
      <t xml:space="preserve"> = </t>
    </r>
  </si>
  <si>
    <t>Konstanten:</t>
  </si>
  <si>
    <r>
      <rPr>
        <b/>
        <sz val="11"/>
        <color theme="1"/>
        <rFont val="Arial Unicode MS"/>
        <family val="2"/>
      </rPr>
      <t>S</t>
    </r>
    <r>
      <rPr>
        <b/>
        <vertAlign val="subscript"/>
        <sz val="11"/>
        <color theme="1"/>
        <rFont val="Arial Unicode MS"/>
        <family val="2"/>
      </rPr>
      <t>6</t>
    </r>
    <r>
      <rPr>
        <b/>
        <sz val="11"/>
        <color theme="1"/>
        <rFont val="Arial Unicode MS"/>
        <family val="2"/>
      </rPr>
      <t xml:space="preserve"> </t>
    </r>
    <r>
      <rPr>
        <sz val="11"/>
        <color theme="1"/>
        <rFont val="Arial Unicode MS"/>
        <family val="2"/>
      </rPr>
      <t>=   ̶ N ‧ cos</t>
    </r>
    <r>
      <rPr>
        <vertAlign val="superscript"/>
        <sz val="11"/>
        <color theme="1"/>
        <rFont val="Arial Unicode MS"/>
        <family val="2"/>
      </rPr>
      <t>5</t>
    </r>
    <r>
      <rPr>
        <sz val="11"/>
        <color theme="1"/>
        <rFont val="Arial Unicode MS"/>
        <family val="2"/>
      </rPr>
      <t xml:space="preserve"> </t>
    </r>
    <r>
      <rPr>
        <sz val="11"/>
        <color theme="1"/>
        <rFont val="Arial Unicode MS"/>
        <family val="2"/>
        <charset val="128"/>
      </rPr>
      <t>φ</t>
    </r>
    <r>
      <rPr>
        <sz val="11"/>
        <color theme="1"/>
        <rFont val="Arial Unicode MS"/>
        <family val="2"/>
      </rPr>
      <t xml:space="preserve"> ‧ sin </t>
    </r>
    <r>
      <rPr>
        <sz val="11"/>
        <color theme="1"/>
        <rFont val="Arial Unicode MS"/>
        <family val="2"/>
        <charset val="128"/>
      </rPr>
      <t>φ</t>
    </r>
    <r>
      <rPr>
        <sz val="11"/>
        <color theme="1"/>
        <rFont val="Arial Unicode MS"/>
        <family val="2"/>
      </rPr>
      <t xml:space="preserve"> ‧ ( 61 + 270 ‧ ε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+ 445 ‧ ε</t>
    </r>
    <r>
      <rPr>
        <vertAlign val="superscript"/>
        <sz val="11"/>
        <color theme="1"/>
        <rFont val="Arial Unicode MS"/>
        <family val="2"/>
      </rPr>
      <t xml:space="preserve">4  </t>
    </r>
    <r>
      <rPr>
        <sz val="11"/>
        <color theme="1"/>
        <rFont val="Arial Unicode MS"/>
        <family val="2"/>
      </rPr>
      <t xml:space="preserve"> ̶ tan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</t>
    </r>
    <r>
      <rPr>
        <sz val="11"/>
        <color theme="1"/>
        <rFont val="Arial Unicode MS"/>
        <family val="2"/>
        <charset val="128"/>
      </rPr>
      <t>φ</t>
    </r>
    <r>
      <rPr>
        <sz val="11"/>
        <color theme="1"/>
        <rFont val="Arial Unicode MS"/>
        <family val="2"/>
      </rPr>
      <t xml:space="preserve"> ‧ ( 58 + 330 ‧ ε</t>
    </r>
    <r>
      <rPr>
        <vertAlign val="superscript"/>
        <sz val="11"/>
        <color theme="1"/>
        <rFont val="Arial Unicode MS"/>
        <family val="2"/>
      </rPr>
      <t>2</t>
    </r>
    <r>
      <rPr>
        <sz val="11"/>
        <color theme="1"/>
        <rFont val="Arial Unicode MS"/>
        <family val="2"/>
      </rPr>
      <t xml:space="preserve"> + 680 ‧ ε</t>
    </r>
    <r>
      <rPr>
        <vertAlign val="superscript"/>
        <sz val="11"/>
        <color theme="1"/>
        <rFont val="Arial Unicode MS"/>
        <family val="2"/>
      </rPr>
      <t>4</t>
    </r>
    <r>
      <rPr>
        <sz val="11"/>
        <color theme="1"/>
        <rFont val="Arial Unicode MS"/>
        <family val="2"/>
      </rPr>
      <t xml:space="preserve"> ) + tan</t>
    </r>
    <r>
      <rPr>
        <vertAlign val="superscript"/>
        <sz val="11"/>
        <color theme="1"/>
        <rFont val="Arial Unicode MS"/>
        <family val="2"/>
      </rPr>
      <t>4</t>
    </r>
    <r>
      <rPr>
        <sz val="11"/>
        <color theme="1"/>
        <rFont val="Arial Unicode MS"/>
        <family val="2"/>
      </rPr>
      <t xml:space="preserve"> </t>
    </r>
    <r>
      <rPr>
        <sz val="11"/>
        <color theme="1"/>
        <rFont val="Arial Unicode MS"/>
        <family val="2"/>
        <charset val="128"/>
      </rPr>
      <t>φ</t>
    </r>
    <r>
      <rPr>
        <sz val="11"/>
        <color theme="1"/>
        <rFont val="Arial Unicode MS"/>
        <family val="2"/>
      </rPr>
      <t xml:space="preserve"> ) = </t>
    </r>
  </si>
  <si>
    <r>
      <t xml:space="preserve">Rechtswert: </t>
    </r>
    <r>
      <rPr>
        <b/>
        <sz val="11"/>
        <color theme="1"/>
        <rFont val="Arial Unicode MS"/>
        <family val="2"/>
      </rPr>
      <t>R</t>
    </r>
    <r>
      <rPr>
        <sz val="11"/>
        <color theme="1"/>
        <rFont val="Arial Unicode MS"/>
        <family val="2"/>
      </rPr>
      <t xml:space="preserve"> =</t>
    </r>
  </si>
  <si>
    <r>
      <t>Hochwert:</t>
    </r>
    <r>
      <rPr>
        <b/>
        <sz val="11"/>
        <color theme="1"/>
        <rFont val="Arial Unicode MS"/>
        <family val="2"/>
      </rPr>
      <t xml:space="preserve"> H</t>
    </r>
    <r>
      <rPr>
        <sz val="11"/>
        <color theme="1"/>
        <rFont val="Arial Unicode MS"/>
        <family val="2"/>
      </rPr>
      <t xml:space="preserve"> =</t>
    </r>
  </si>
  <si>
    <t>1. Umwandlung von konformen Koordinaten in geographische</t>
  </si>
  <si>
    <t>2. Umwandlung von geographischen Koordinaten in konforme</t>
  </si>
  <si>
    <t>Hochwert: H [m]  ➨</t>
  </si>
  <si>
    <r>
      <t xml:space="preserve">Rechtswert: R </t>
    </r>
    <r>
      <rPr>
        <sz val="11"/>
        <color theme="1"/>
        <rFont val="Calibri"/>
        <family val="2"/>
      </rPr>
      <t>[m]</t>
    </r>
    <r>
      <rPr>
        <sz val="12.1"/>
        <color theme="1"/>
        <rFont val="Arial Unicode MS"/>
        <family val="2"/>
      </rPr>
      <t xml:space="preserve"> </t>
    </r>
    <r>
      <rPr>
        <sz val="11"/>
        <color theme="1"/>
        <rFont val="Arial Unicode MS"/>
        <family val="2"/>
      </rPr>
      <t>➨</t>
    </r>
  </si>
  <si>
    <r>
      <t xml:space="preserve">Rechtswert: R </t>
    </r>
    <r>
      <rPr>
        <sz val="11"/>
        <color theme="1"/>
        <rFont val="Calibri"/>
        <family val="2"/>
      </rPr>
      <t>[m]</t>
    </r>
    <r>
      <rPr>
        <sz val="12.1"/>
        <color theme="1"/>
        <rFont val="Arial Unicode MS"/>
        <family val="2"/>
      </rPr>
      <t xml:space="preserve"> =</t>
    </r>
  </si>
  <si>
    <r>
      <rPr>
        <sz val="11"/>
        <color theme="1"/>
        <rFont val="Arial Narrow"/>
        <family val="2"/>
      </rPr>
      <t>geographische Breite</t>
    </r>
    <r>
      <rPr>
        <sz val="11"/>
        <color theme="1"/>
        <rFont val="Arial Unicode MS"/>
        <family val="2"/>
      </rPr>
      <t>: φ [d,ms] ➨</t>
    </r>
  </si>
  <si>
    <r>
      <rPr>
        <sz val="11"/>
        <color theme="1"/>
        <rFont val="Arial Narrow"/>
        <family val="2"/>
      </rPr>
      <t>geographische Länge</t>
    </r>
    <r>
      <rPr>
        <sz val="11"/>
        <color theme="1"/>
        <rFont val="Arial Unicode MS"/>
        <family val="2"/>
      </rPr>
      <t>: λ [d,ms]</t>
    </r>
    <r>
      <rPr>
        <sz val="12.1"/>
        <color theme="1"/>
        <rFont val="Arial Unicode MS"/>
        <family val="2"/>
      </rPr>
      <t xml:space="preserve"> </t>
    </r>
    <r>
      <rPr>
        <sz val="11"/>
        <color theme="1"/>
        <rFont val="Arial Unicode MS"/>
        <family val="2"/>
      </rPr>
      <t>➨</t>
    </r>
  </si>
  <si>
    <t xml:space="preserve"> λ =</t>
  </si>
  <si>
    <t>φ =</t>
  </si>
  <si>
    <t xml:space="preserve">                 Bestimmung der geographischen Koordinaten aus Gauß-Krüger-Koordinaten und zurück</t>
  </si>
  <si>
    <t>© Dipl.  ̶Ing. Holger Filling</t>
  </si>
  <si>
    <t xml:space="preserve">Version 1. 0  </t>
  </si>
  <si>
    <t xml:space="preserve">                 58566 Kierspe</t>
  </si>
  <si>
    <t xml:space="preserve">              Lindenstrasse 66</t>
  </si>
  <si>
    <t>Hochwert: H [m] =</t>
  </si>
  <si>
    <t>Programm: Rechts und Hoch</t>
  </si>
</sst>
</file>

<file path=xl/styles.xml><?xml version="1.0" encoding="utf-8"?>
<styleSheet xmlns="http://schemas.openxmlformats.org/spreadsheetml/2006/main">
  <numFmts count="10">
    <numFmt numFmtId="164" formatCode="0.00000"/>
    <numFmt numFmtId="165" formatCode="0.000000000000"/>
    <numFmt numFmtId="166" formatCode="0.0000"/>
    <numFmt numFmtId="167" formatCode="0.000000000"/>
    <numFmt numFmtId="168" formatCode="0.00000000"/>
    <numFmt numFmtId="169" formatCode="0.000000"/>
    <numFmt numFmtId="170" formatCode="0.00000000000"/>
    <numFmt numFmtId="171" formatCode="0.000000000000000"/>
    <numFmt numFmtId="172" formatCode="0.0000000000"/>
    <numFmt numFmtId="173" formatCode="0.0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Arial Unicode MS"/>
      <family val="2"/>
    </font>
    <font>
      <vertAlign val="superscript"/>
      <sz val="11"/>
      <color theme="1"/>
      <name val="Arial Unicode MS"/>
      <family val="2"/>
    </font>
    <font>
      <vertAlign val="subscript"/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b/>
      <vertAlign val="superscript"/>
      <sz val="11"/>
      <color theme="1"/>
      <name val="Arial Unicode MS"/>
      <family val="2"/>
    </font>
    <font>
      <b/>
      <vertAlign val="subscript"/>
      <sz val="11"/>
      <color theme="1"/>
      <name val="Arial Unicode MS"/>
      <family val="2"/>
    </font>
    <font>
      <b/>
      <u val="double"/>
      <sz val="11"/>
      <color theme="1"/>
      <name val="Arial Unicode MS"/>
      <family val="2"/>
    </font>
    <font>
      <sz val="11"/>
      <color theme="1"/>
      <name val="Arial Unicode MS"/>
      <family val="2"/>
      <charset val="128"/>
    </font>
    <font>
      <sz val="11"/>
      <color theme="1"/>
      <name val="Calibri"/>
      <family val="2"/>
    </font>
    <font>
      <sz val="11"/>
      <color theme="1"/>
      <name val="Arial Black"/>
      <family val="2"/>
    </font>
    <font>
      <sz val="11"/>
      <color theme="1"/>
      <name val="Arial"/>
      <family val="2"/>
    </font>
    <font>
      <sz val="12.1"/>
      <color theme="1"/>
      <name val="Arial Unicode MS"/>
      <family val="2"/>
    </font>
    <font>
      <sz val="11"/>
      <color theme="1"/>
      <name val="Arial Narrow"/>
      <family val="2"/>
    </font>
    <font>
      <sz val="12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9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8" fontId="3" fillId="0" borderId="0" xfId="0" applyNumberFormat="1" applyFont="1" applyAlignment="1">
      <alignment vertical="center"/>
    </xf>
    <xf numFmtId="170" fontId="3" fillId="0" borderId="0" xfId="0" applyNumberFormat="1" applyFont="1" applyAlignment="1">
      <alignment vertical="center"/>
    </xf>
    <xf numFmtId="170" fontId="0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172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70" fontId="6" fillId="0" borderId="0" xfId="0" applyNumberFormat="1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right" vertical="center"/>
    </xf>
    <xf numFmtId="167" fontId="6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166" fontId="3" fillId="0" borderId="0" xfId="0" applyNumberFormat="1" applyFont="1" applyAlignment="1">
      <alignment vertical="center"/>
    </xf>
    <xf numFmtId="173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2" fontId="9" fillId="0" borderId="0" xfId="0" applyNumberFormat="1" applyFont="1" applyAlignment="1">
      <alignment vertical="center"/>
    </xf>
    <xf numFmtId="171" fontId="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67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69" fontId="16" fillId="0" borderId="0" xfId="0" applyNumberFormat="1" applyFont="1"/>
    <xf numFmtId="0" fontId="16" fillId="0" borderId="0" xfId="0" applyFont="1" applyAlignment="1">
      <alignment horizontal="center"/>
    </xf>
    <xf numFmtId="167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8" fontId="12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418"/>
  <sheetViews>
    <sheetView tabSelected="1" zoomScale="110" zoomScaleNormal="110" workbookViewId="0">
      <selection activeCell="C89" sqref="C89"/>
    </sheetView>
  </sheetViews>
  <sheetFormatPr baseColWidth="10" defaultRowHeight="15"/>
  <cols>
    <col min="1" max="1" width="30.5703125" customWidth="1"/>
    <col min="2" max="2" width="16.42578125" customWidth="1"/>
    <col min="3" max="3" width="29.5703125" customWidth="1"/>
    <col min="4" max="4" width="22.5703125" customWidth="1"/>
    <col min="5" max="5" width="16.7109375" customWidth="1"/>
    <col min="6" max="6" width="13.85546875" customWidth="1"/>
    <col min="7" max="7" width="12.140625" customWidth="1"/>
    <col min="8" max="8" width="15.5703125" customWidth="1"/>
    <col min="9" max="9" width="15.5703125" bestFit="1" customWidth="1"/>
  </cols>
  <sheetData>
    <row r="1" spans="1:80" ht="18.75">
      <c r="A1" s="42" t="s">
        <v>74</v>
      </c>
      <c r="B1" s="4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 ht="16.5">
      <c r="A2" s="17"/>
      <c r="B2" s="35" t="s">
        <v>65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ht="18.75">
      <c r="A3" s="17"/>
      <c r="B3" s="17" t="s">
        <v>2</v>
      </c>
      <c r="C3" s="2"/>
      <c r="D3" s="45" t="str">
        <f>"           E R G E B N I S S E : "</f>
        <v xml:space="preserve">           E R G E B N I S S E : 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ht="18.75">
      <c r="A4" s="5" t="s">
        <v>68</v>
      </c>
      <c r="B4" s="44">
        <v>3494377.65</v>
      </c>
      <c r="C4" s="5" t="s">
        <v>58</v>
      </c>
      <c r="D4" s="34" t="str">
        <f>INT(B53)&amp;"°,"&amp;INT((B53-INT(B53))*100000000+0.5)&amp;"   ost    ="</f>
        <v>8°,91836016   ost    =</v>
      </c>
      <c r="E4" s="5" t="str">
        <f>B54</f>
        <v>8° 55' 06",0966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ht="18.75">
      <c r="A5" s="5" t="s">
        <v>67</v>
      </c>
      <c r="B5" s="44">
        <v>5748335.8899999997</v>
      </c>
      <c r="C5" s="5" t="s">
        <v>59</v>
      </c>
      <c r="D5" s="34" t="str">
        <f>INT(B55)&amp;"°,"&amp;INT((B55-INT(B55))*100000000+0.5)&amp;"  nord  ="</f>
        <v>51°,87040452  nord  =</v>
      </c>
      <c r="E5" s="34" t="str">
        <f>B56</f>
        <v>51° 52' 13",4562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ht="18">
      <c r="A6" s="5"/>
      <c r="B6" s="6"/>
      <c r="C6" s="17" t="s">
        <v>60</v>
      </c>
      <c r="D6" s="34" t="str">
        <f>INT(B57)&amp;"°,"&amp;INT((B57-INT(B57))*100000000+0.5)&amp;IF(B57&lt;0," westl. ="," östl. =")</f>
        <v>-1°,93578077 westl. =</v>
      </c>
      <c r="E6" s="5" t="str">
        <f>B58</f>
        <v>-0° 03' 51",1892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ht="16.5">
      <c r="A7" s="17"/>
      <c r="B7" s="35" t="s">
        <v>66</v>
      </c>
      <c r="C7" s="17"/>
      <c r="D7" s="34"/>
      <c r="E7" s="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16.5">
      <c r="A8" s="17"/>
      <c r="B8" s="17" t="s">
        <v>2</v>
      </c>
      <c r="C8" s="17"/>
      <c r="D8" s="34"/>
      <c r="E8" s="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ht="18.75">
      <c r="A9" s="5" t="s">
        <v>71</v>
      </c>
      <c r="B9" s="43">
        <v>8.5506096599999992</v>
      </c>
      <c r="C9" s="5" t="s">
        <v>69</v>
      </c>
      <c r="D9" s="25">
        <f>B78</f>
        <v>3494377.6495287102</v>
      </c>
      <c r="E9" s="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ht="14.25" customHeight="1">
      <c r="A10" s="5" t="s">
        <v>70</v>
      </c>
      <c r="B10" s="43">
        <v>51.521345619999998</v>
      </c>
      <c r="C10" s="5" t="s">
        <v>79</v>
      </c>
      <c r="D10" s="25">
        <f>B79</f>
        <v>5748335.8882203745</v>
      </c>
      <c r="E10" s="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1" spans="1:80" ht="11.25" hidden="1" customHeight="1">
      <c r="A11" s="35" t="s">
        <v>65</v>
      </c>
      <c r="B11" s="36"/>
      <c r="C11" s="4"/>
      <c r="D11" s="4"/>
      <c r="E11" s="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</row>
    <row r="12" spans="1:80" ht="16.5" hidden="1">
      <c r="A12" s="5" t="s">
        <v>63</v>
      </c>
      <c r="B12" s="6">
        <f>B4</f>
        <v>3494377.65</v>
      </c>
      <c r="C12" s="7"/>
      <c r="D12" s="3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</row>
    <row r="13" spans="1:80" ht="16.5" hidden="1">
      <c r="A13" s="5" t="s">
        <v>64</v>
      </c>
      <c r="B13" s="6">
        <f>B5</f>
        <v>5748335.8899999997</v>
      </c>
      <c r="C13" s="7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</row>
    <row r="14" spans="1:80" ht="16.5" hidden="1">
      <c r="A14" s="5"/>
      <c r="B14" s="18" t="s">
        <v>61</v>
      </c>
      <c r="C14" s="7"/>
      <c r="D14" s="3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</row>
    <row r="15" spans="1:80" ht="13.5" hidden="1" customHeight="1">
      <c r="A15" s="5" t="s">
        <v>4</v>
      </c>
      <c r="B15" s="8">
        <v>6377397.1550000003</v>
      </c>
      <c r="C15" s="41" t="s">
        <v>0</v>
      </c>
      <c r="D15" s="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</row>
    <row r="16" spans="1:80" ht="16.5" hidden="1">
      <c r="A16" s="5" t="s">
        <v>5</v>
      </c>
      <c r="B16" s="8">
        <v>6356078.96325</v>
      </c>
      <c r="C16" s="41" t="s">
        <v>0</v>
      </c>
      <c r="D16" s="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</row>
    <row r="17" spans="1:80" ht="16.5" hidden="1">
      <c r="A17" s="5" t="s">
        <v>6</v>
      </c>
      <c r="B17" s="41" t="str">
        <f>"1 / "&amp;1/((B15-B16)/B15)</f>
        <v>1 / 299,152818859504</v>
      </c>
      <c r="C17" s="33"/>
      <c r="D17" s="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</row>
    <row r="18" spans="1:80" ht="15" hidden="1" customHeight="1">
      <c r="A18" s="5" t="s">
        <v>7</v>
      </c>
      <c r="B18" s="9">
        <f>B15*B15/B16</f>
        <v>6398786.8476394815</v>
      </c>
      <c r="C18" s="32"/>
      <c r="D18" s="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</row>
    <row r="19" spans="1:80" ht="16.5" hidden="1">
      <c r="A19" s="5" t="s">
        <v>8</v>
      </c>
      <c r="B19" s="9">
        <f>B16*B16/B15</f>
        <v>6334832.0333782304</v>
      </c>
      <c r="C19" s="32"/>
      <c r="D19" s="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</row>
    <row r="20" spans="1:80" ht="18" hidden="1">
      <c r="A20" s="5" t="s">
        <v>9</v>
      </c>
      <c r="B20" s="10">
        <f>1-B16*B16/(B15*B15)</f>
        <v>6.6743720968353015E-3</v>
      </c>
      <c r="C20" s="32"/>
      <c r="D20" s="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pans="1:80" ht="18" hidden="1">
      <c r="A21" s="5" t="s">
        <v>10</v>
      </c>
      <c r="B21" s="10">
        <f>B20*B20</f>
        <v>4.4547242887013662E-5</v>
      </c>
      <c r="C21" s="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</row>
    <row r="22" spans="1:80" ht="19.5" hidden="1" customHeight="1">
      <c r="A22" s="5" t="s">
        <v>11</v>
      </c>
      <c r="B22" s="10">
        <f>B21*B20</f>
        <v>2.9732487491602883E-7</v>
      </c>
      <c r="C22" s="7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</row>
    <row r="23" spans="1:80" ht="18" hidden="1">
      <c r="A23" s="5" t="s">
        <v>12</v>
      </c>
      <c r="B23" s="10">
        <f>B22*B20</f>
        <v>1.9844568488345892E-9</v>
      </c>
      <c r="C23" s="7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</row>
    <row r="24" spans="1:80" ht="18" hidden="1">
      <c r="A24" s="5" t="s">
        <v>13</v>
      </c>
      <c r="B24" s="10">
        <f>B20/(1-B20)</f>
        <v>6.7192186623880792E-3</v>
      </c>
      <c r="C24" s="7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</row>
    <row r="25" spans="1:80" ht="18" hidden="1">
      <c r="A25" s="5" t="s">
        <v>14</v>
      </c>
      <c r="B25" s="10">
        <f>PI()/2*(1-1/4*B20-9/64*B21/3-225/2304*B22/5)</f>
        <v>1.5681720178182332</v>
      </c>
      <c r="C25" s="7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</row>
    <row r="26" spans="1:80" ht="18" hidden="1">
      <c r="A26" s="5" t="s">
        <v>15</v>
      </c>
      <c r="B26" s="9">
        <f>2/PI()*B15*B25</f>
        <v>6366742.5205855174</v>
      </c>
      <c r="C26" s="7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</row>
    <row r="27" spans="1:80" ht="18" hidden="1">
      <c r="A27" s="5" t="s">
        <v>16</v>
      </c>
      <c r="B27" s="11">
        <f>B19*(3/8*B20+15/32*B21+525/1024*B22+2205/4096*B23)</f>
        <v>15988.638163787691</v>
      </c>
      <c r="C27" s="7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ht="18" hidden="1">
      <c r="A28" s="5" t="s">
        <v>17</v>
      </c>
      <c r="B28" s="12">
        <f>B19*(15/256*B21+105/1024*B22+2205/16384*B23)</f>
        <v>16.729939817261609</v>
      </c>
      <c r="C28" s="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</row>
    <row r="29" spans="1:80" ht="18" hidden="1">
      <c r="A29" s="5" t="s">
        <v>18</v>
      </c>
      <c r="B29" s="12">
        <f>B19*(35/3072*B22+105/4096*B23)</f>
        <v>2.1781442718752601E-2</v>
      </c>
      <c r="C29" s="7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</row>
    <row r="30" spans="1:80" ht="18" hidden="1">
      <c r="A30" s="5" t="s">
        <v>19</v>
      </c>
      <c r="B30" s="12">
        <f>B19*(315/131072*B23)</f>
        <v>3.0211854985649607E-5</v>
      </c>
      <c r="C30" s="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</row>
    <row r="31" spans="1:80" ht="16.5" hidden="1">
      <c r="A31" s="4"/>
      <c r="B31" s="18" t="s">
        <v>1</v>
      </c>
      <c r="C31" s="7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</row>
    <row r="32" spans="1:80" ht="18" hidden="1">
      <c r="A32" s="5" t="s">
        <v>20</v>
      </c>
      <c r="B32" s="10">
        <f>B13/B26</f>
        <v>0.90286922573262063</v>
      </c>
      <c r="C32" s="1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</row>
    <row r="33" spans="1:80" ht="18" hidden="1">
      <c r="A33" s="5" t="s">
        <v>52</v>
      </c>
      <c r="B33" s="10">
        <f>(B13+B27*SIN(2*B32)-B28*SIN(4*B32)+B29*SIN(6*B32)-B30*SIN(8*B32))/B26</f>
        <v>0.90531269721194052</v>
      </c>
      <c r="C33" s="1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</row>
    <row r="34" spans="1:80" ht="18" hidden="1">
      <c r="A34" s="5" t="s">
        <v>53</v>
      </c>
      <c r="B34" s="10">
        <f>(B13+B27*SIN(2*B33)-B28*SIN(4*B33)+B29*SIN(6*B33)-B30*SIN(8*B33))/B26</f>
        <v>0.90530983407037791</v>
      </c>
      <c r="C34" s="1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</row>
    <row r="35" spans="1:80" ht="18" hidden="1">
      <c r="A35" s="5" t="s">
        <v>54</v>
      </c>
      <c r="B35" s="10">
        <f>(B13+B27*SIN(2*B34)-B28*SIN(4*B34)+B29*SIN(6*B34)-B30*SIN(8*B34))/B26</f>
        <v>0.90530983745944127</v>
      </c>
      <c r="C35" s="1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</row>
    <row r="36" spans="1:80" ht="18" hidden="1">
      <c r="A36" s="5" t="s">
        <v>55</v>
      </c>
      <c r="B36" s="10">
        <f>(B13+B27*SIN(2*B35)-B28*SIN(4*B35)+B29*SIN(6*B35)-B30*SIN(8*B35))/B26</f>
        <v>0.90530983745542992</v>
      </c>
      <c r="C36" s="1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</row>
    <row r="37" spans="1:80" ht="18" hidden="1">
      <c r="A37" s="5" t="s">
        <v>56</v>
      </c>
      <c r="B37" s="10">
        <f>(B13+B27*SIN(2*B36)-B28*SIN(4*B36)+B29*SIN(6*B36)-B30*SIN(8*B36))/B26</f>
        <v>0.9053098374554347</v>
      </c>
      <c r="C37" s="1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</row>
    <row r="38" spans="1:80" ht="18" hidden="1">
      <c r="A38" s="5" t="s">
        <v>57</v>
      </c>
      <c r="B38" s="10">
        <f>(B13+B27*SIN(2*B37)-B28*SIN(4*B37)+B29*SIN(6*B37)-B30*SIN(8*B37))/B26</f>
        <v>0.9053098374554347</v>
      </c>
      <c r="C38" s="1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spans="1:80" ht="16.5" hidden="1">
      <c r="A39" s="5"/>
      <c r="B39" s="19" t="s">
        <v>3</v>
      </c>
      <c r="C39" s="1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</row>
    <row r="40" spans="1:80" ht="18" hidden="1" customHeight="1">
      <c r="A40" s="5" t="s">
        <v>21</v>
      </c>
      <c r="B40" s="31">
        <f>TAN(B38)</f>
        <v>1.2739927704265257</v>
      </c>
      <c r="C40" s="1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spans="1:80" ht="18" hidden="1">
      <c r="A41" s="5" t="s">
        <v>22</v>
      </c>
      <c r="B41" s="12">
        <f>B24*COS(B38)*COS(B38)</f>
        <v>2.561597852798924E-3</v>
      </c>
      <c r="C41" s="1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</row>
    <row r="42" spans="1:80" ht="16.5" hidden="1">
      <c r="A42" s="5" t="s">
        <v>23</v>
      </c>
      <c r="B42" s="12">
        <f>1+B41</f>
        <v>1.0025615978527989</v>
      </c>
      <c r="C42" s="1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</row>
    <row r="43" spans="1:80" ht="18" hidden="1">
      <c r="A43" s="5" t="s">
        <v>24</v>
      </c>
      <c r="B43" s="14">
        <f>SQRT(B42)/B18</f>
        <v>1.5647965834675198E-7</v>
      </c>
      <c r="C43" s="1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</row>
    <row r="44" spans="1:80" ht="18" hidden="1">
      <c r="A44" s="5" t="s">
        <v>25</v>
      </c>
      <c r="B44" s="14">
        <f>0.5*B43*B43*B42*B40</f>
        <v>1.5637373578860329E-14</v>
      </c>
      <c r="C44" s="1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</row>
    <row r="45" spans="1:80" ht="3" hidden="1" customHeight="1">
      <c r="A45" s="5" t="s">
        <v>26</v>
      </c>
      <c r="B45" s="4">
        <f>(B44*B43*B43*(1+3*B40*B40))/12</f>
        <v>1.8727302927808951E-28</v>
      </c>
      <c r="C45" s="1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</row>
    <row r="46" spans="1:80" ht="18" hidden="1">
      <c r="A46" s="5" t="s">
        <v>27</v>
      </c>
      <c r="B46" s="4">
        <f>B43*B40</f>
        <v>1.9935395345257477E-7</v>
      </c>
      <c r="C46" s="1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</row>
    <row r="47" spans="1:80" ht="18" hidden="1">
      <c r="A47" s="5" t="s">
        <v>28</v>
      </c>
      <c r="B47" s="4">
        <f>B43/COS(B38)</f>
        <v>2.534322044127138E-7</v>
      </c>
      <c r="C47" s="1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</row>
    <row r="48" spans="1:80" ht="18" hidden="1">
      <c r="A48" s="5" t="s">
        <v>29</v>
      </c>
      <c r="B48" s="4">
        <f>B47*B46*B46/3</f>
        <v>3.3573007842657556E-21</v>
      </c>
      <c r="C48" s="1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</row>
    <row r="49" spans="1:80" ht="18" hidden="1">
      <c r="A49" s="5" t="s">
        <v>30</v>
      </c>
      <c r="B49" s="4">
        <f>B43*B43*B43*B40*(1+2*B40*B40+B41)/6</f>
        <v>3.4565518151366708E-21</v>
      </c>
      <c r="C49" s="7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</row>
    <row r="50" spans="1:80" ht="18" hidden="1">
      <c r="A50" s="5" t="s">
        <v>51</v>
      </c>
      <c r="B50" s="15">
        <f>INT(B12/1000000)</f>
        <v>3</v>
      </c>
      <c r="C50" s="7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</row>
    <row r="51" spans="1:80" ht="18" hidden="1">
      <c r="A51" s="5" t="s">
        <v>31</v>
      </c>
      <c r="B51" s="9">
        <f>B12-1000000*B50-500000</f>
        <v>-5622.3500000000931</v>
      </c>
      <c r="C51" s="7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</row>
    <row r="52" spans="1:80" ht="16.5" hidden="1">
      <c r="A52" s="5"/>
      <c r="B52" s="20" t="s">
        <v>35</v>
      </c>
      <c r="C52" s="7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</row>
    <row r="53" spans="1:80" ht="18" hidden="1">
      <c r="A53" s="5" t="s">
        <v>32</v>
      </c>
      <c r="B53" s="38">
        <f>(B47*B51-B48*B51*B51*B51)*180/PI()+3*B50</f>
        <v>8.9183601629223617</v>
      </c>
      <c r="C53" s="7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</row>
    <row r="54" spans="1:80" ht="17.25" hidden="1">
      <c r="A54" s="17" t="s">
        <v>58</v>
      </c>
      <c r="B54" s="40" t="str">
        <f>INT(INT(ABS(B53)*360000+0.4)/360000)&amp;"° "&amp;IF(INT(MOD(INT(ABS(B53)*360000+0.4)/6000,60))&lt;10,"0"&amp;INT(MOD(INT(ABS(B53)*360000+0.4)/6000,60)),INT(MOD(INT(ABS(B53)*360000+0.4)/6000,60)))&amp;"' "&amp;IF(MOD(INT(INT(ABS(B53)*360000+0.4)/100),60)&lt;10,"0"&amp;MOD(INT(INT(ABS(B53)*360000+0.4)/100),60),MOD(INT(INT(ABS(B53)*360000+0.4)/100),60))&amp;""","&amp;IF(IF(IF(INT(ABS(B53)*36000000+0.4)-INT(INT(ABS(B53)*36000000+0.4)/10000)*10000&lt;10,"000"&amp;INT(ABS(B53)*36000000+0.4)-INT(INT(ABS(B53)*36000000+0.4)/10000)*10000,INT(ABS(B53)*36000000+0.4)-INT(INT(ABS(B53)*36000000+0.4)/10000)*10000)&lt;100,"00"&amp;IF(INT(ABS(B53)*36000000+0.4)-INT(INT(ABS(B53)*36000000+0.4)/10000)*10000&lt;10,"000"&amp;INT(ABS(B53)*36000000+0.4)-INT(INT(ABS(B53)*36000000+0.4)/10000)*10000,INT(ABS(B53)*36000000+0.4)-INT(INT(ABS(B53)*36000000+0.4)/10000)*10000),IF(INT(ABS(B53)*36000000+0.4)-INT(INT(ABS(B53)*36000000+0.4)/10000)*10000&lt;10,"000"&amp;INT(ABS(B53)*36000000+0.4)-INT(INT(ABS(B53)*36000000+0.4)/10000)*10000,INT(ABS(B53)*36000000+0.4)-INT(INT(ABS(B53)*36000000+0.4)/10000)*10000))&lt;1000,"0"&amp;IF(IF(INT(ABS(B53)*36000000+0.4)-INT(INT(ABS(B53)*36000000+0.4)/10000)*10000&lt;10,"000"&amp;INT(ABS(B53)*36000000+0.4)-INT(INT(ABS(B53)*36000000+0.4)/10000)*10000,INT(ABS(B53)*36000000+0.4)-INT(INT(ABS(B53)*36000000+0.4)/10000)*10000)&lt;100,"00"&amp;IF(INT(ABS(B53)*36000000+0.4)-INT(INT(ABS(B53)*36000000+0.4)/10000)*10000&lt;10,"000"&amp;INT(ABS(B53)*36000000+0.4)-INT(INT(ABS(B53)*36000000+0.4)/10000)*10000,INT(ABS(B53)*36000000+0.4)-INT(INT(ABS(B53)*36000000+0.4)/10000)*10000),IF(INT(ABS(B53)*36000000+0.4)-INT(INT(ABS(B53)*36000000+0.4)/10000)*10000&lt;10,"000"&amp;INT(ABS(B53)*36000000+0.4)-INT(INT(ABS(B53)*36000000+0.4)/10000)*10000,INT(ABS(B53)*36000000+0.4)-INT(INT(ABS(B53)*36000000+0.4)/10000)*10000)),IF(IF(INT(ABS(B53)*36000000+0.4)-INT(INT(ABS(B53)*36000000+0.4)/10000)*10000&lt;10,"000"&amp;INT(ABS(B53)*36000000+0.4)-INT(INT(ABS(B53)*36000000+0.4)/10000)*10000,INT(ABS(B53)*36000000+0.4)-INT(INT(ABS(B53)*36000000+0.4)/10000)*10000)&lt;100,"00"&amp;IF(INT(ABS(B53)*36000000+0.4)-INT(INT(ABS(B53)*36000000+0.4)/10000)*10000&lt;10,"000"&amp;INT(ABS(B53)*36000000+0.4)-INT(INT(ABS(B53)*36000000+0.4)/10000)*10000,INT(ABS(B53)*36000000+0.4)-INT(INT(ABS(B53)*36000000+0.4)/10000)*10000),IF(INT(ABS(B53)*36000000+0.4)-INT(INT(ABS(B53)*36000000+0.4)/10000)*10000&lt;10,"000"&amp;INT(ABS(B53)*36000000+0.4)-INT(INT(ABS(B53)*36000000+0.4)/10000)*10000,INT(ABS(B53)*36000000+0.4)-INT(INT(ABS(B53)*36000000+0.4)/10000)*10000)))</f>
        <v>8° 55' 06",0966</v>
      </c>
      <c r="C54" s="7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</row>
    <row r="55" spans="1:80" ht="18" hidden="1">
      <c r="A55" s="5" t="s">
        <v>33</v>
      </c>
      <c r="B55" s="38">
        <f>(B38-B44*B51*B51+B45*B51*B51*B51*B51)*180/PI()</f>
        <v>51.870404515993819</v>
      </c>
      <c r="C55" s="7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</row>
    <row r="56" spans="1:80" ht="17.25" hidden="1">
      <c r="A56" s="17" t="s">
        <v>59</v>
      </c>
      <c r="B56" s="40" t="str">
        <f>INT(INT(ABS(B55)*360000+0.4)/360000)&amp;"° "&amp;IF(INT(MOD(INT(ABS(B55)*360000+0.4)/6000,60))&lt;10,"0"&amp;INT(MOD(INT(ABS(B55)*360000+0.4)/6000,60)),INT(MOD(INT(ABS(B55)*360000+0.4)/6000,60)))&amp;"' "&amp;IF(MOD(INT(INT(ABS(B55)*360000+0.4)/100),60)&lt;10,"0"&amp;MOD(INT(INT(ABS(B55)*360000+0.4)/100),60),MOD(INT(INT(ABS(B55)*360000+0.4)/100),60))&amp;""","&amp;IF(IF(IF(INT(ABS(B55)*36000000+0.4)-INT(INT(ABS(B55)*36000000+0.4)/10000)*10000&lt;10,"000"&amp;INT(ABS(B55)*36000000+0.4)-INT(INT(ABS(B55)*36000000+0.4)/10000)*10000,INT(ABS(B55)*36000000+0.4)-INT(INT(ABS(B55)*36000000+0.4)/10000)*10000)&lt;100,"00"&amp;IF(INT(ABS(B55)*36000000+0.4)-INT(INT(ABS(B55)*36000000+0.4)/10000)*10000&lt;10,"000"&amp;INT(ABS(B55)*36000000+0.4)-INT(INT(ABS(B55)*36000000+0.4)/10000)*10000,INT(ABS(B55)*36000000+0.4)-INT(INT(ABS(B55)*36000000+0.4)/10000)*10000),IF(INT(ABS(B55)*36000000+0.4)-INT(INT(ABS(B55)*36000000+0.4)/10000)*10000&lt;10,"000"&amp;INT(ABS(B55)*36000000+0.4)-INT(INT(ABS(B55)*36000000+0.4)/10000)*10000,INT(ABS(B55)*36000000+0.4)-INT(INT(ABS(B55)*36000000+0.4)/10000)*10000))&lt;1000,"0"&amp;IF(IF(INT(ABS(B55)*36000000+0.4)-INT(INT(ABS(B55)*36000000+0.4)/10000)*10000&lt;10,"000"&amp;INT(ABS(B55)*36000000+0.4)-INT(INT(ABS(B55)*36000000+0.4)/10000)*10000,INT(ABS(B55)*36000000+0.4)-INT(INT(ABS(B55)*36000000+0.4)/10000)*10000)&lt;100,"00"&amp;IF(INT(ABS(B55)*36000000+0.4)-INT(INT(ABS(B55)*36000000+0.4)/10000)*10000&lt;10,"000"&amp;INT(ABS(B55)*36000000+0.4)-INT(INT(ABS(B55)*36000000+0.4)/10000)*10000,INT(ABS(B55)*36000000+0.4)-INT(INT(ABS(B55)*36000000+0.4)/10000)*10000),IF(INT(ABS(B55)*36000000+0.4)-INT(INT(ABS(B55)*36000000+0.4)/10000)*10000&lt;10,"000"&amp;INT(ABS(B55)*36000000+0.4)-INT(INT(ABS(B55)*36000000+0.4)/10000)*10000,INT(ABS(B55)*36000000+0.4)-INT(INT(ABS(B55)*36000000+0.4)/10000)*10000)),IF(IF(INT(ABS(B55)*36000000+0.4)-INT(INT(ABS(B55)*36000000+0.4)/10000)*10000&lt;10,"000"&amp;INT(ABS(B55)*36000000+0.4)-INT(INT(ABS(B55)*36000000+0.4)/10000)*10000,INT(ABS(B55)*36000000+0.4)-INT(INT(ABS(B55)*36000000+0.4)/10000)*10000)&lt;100,"00"&amp;IF(INT(ABS(B55)*36000000+0.4)-INT(INT(ABS(B55)*36000000+0.4)/10000)*10000&lt;10,"000"&amp;INT(ABS(B55)*36000000+0.4)-INT(INT(ABS(B55)*36000000+0.4)/10000)*10000,INT(ABS(B55)*36000000+0.4)-INT(INT(ABS(B55)*36000000+0.4)/10000)*10000),IF(INT(ABS(B55)*36000000+0.4)-INT(INT(ABS(B55)*36000000+0.4)/10000)*10000&lt;10,"000"&amp;INT(ABS(B55)*36000000+0.4)-INT(INT(ABS(B55)*36000000+0.4)/10000)*10000,INT(ABS(B55)*36000000+0.4)-INT(INT(ABS(B55)*36000000+0.4)/10000)*10000)))</f>
        <v>51° 52' 13",4562</v>
      </c>
      <c r="C56" s="7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</row>
    <row r="57" spans="1:80" ht="18" hidden="1">
      <c r="A57" s="5" t="s">
        <v>34</v>
      </c>
      <c r="B57" s="38">
        <f>(B46*B51-B49*B51*B51*B51)*180/PI()</f>
        <v>-6.4219234542162162E-2</v>
      </c>
      <c r="C57" s="7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</row>
    <row r="58" spans="1:80" ht="18" hidden="1">
      <c r="A58" s="17" t="s">
        <v>60</v>
      </c>
      <c r="B58" s="37" t="str">
        <f>IF(SIGN(B57)&lt;0,"-","+")&amp;INT(INT(ABS(B57)*360000+0.4)/360000)&amp;"° "&amp;IF(INT(MOD(INT(ABS(B57)*360000+0.4)/6000,60))&lt;10,"0"&amp;INT(MOD(INT(ABS(B57)*360000+0.4)/6000,60)),INT(MOD(INT(ABS(B57)*360000+0.4)/6000,60)))&amp;"' "&amp;IF(MOD(INT(INT(ABS(B57)*360000+0.4)/100),60)&lt;10,"0"&amp;MOD(INT(INT(ABS(B57)*360000+0.4)/100),60),MOD(INT(INT(ABS(B57)*360000+0.4)/100),60))&amp;""","&amp;IF(IF(IF(INT(ABS(B57)*36000000+0.4)-INT(INT(ABS(B57)*36000000+0.4)/10000)*10000&lt;10,"000"&amp;INT(ABS(B57)*36000000+0.4)-INT(INT(ABS(B57)*36000000+0.4)/10000)*10000,INT(ABS(B57)*36000000+0.4)-INT(INT(ABS(B57)*36000000+0.4)/10000)*10000)&lt;100,"00"&amp;IF(INT(ABS(B57)*36000000+0.4)-INT(INT(ABS(B57)*36000000+0.4)/10000)*10000&lt;10,"000"&amp;INT(ABS(B57)*36000000+0.4)-INT(INT(ABS(B57)*36000000+0.4)/10000)*10000,INT(ABS(B57)*36000000+0.4)-INT(INT(ABS(B57)*36000000+0.4)/10000)*10000),IF(INT(ABS(B57)*36000000+0.4)-INT(INT(ABS(B57)*36000000+0.4)/10000)*10000&lt;10,"000"&amp;INT(ABS(B57)*36000000+0.4)-INT(INT(ABS(B57)*36000000+0.4)/10000)*10000,INT(ABS(B57)*36000000+0.4)-INT(INT(ABS(B57)*36000000+0.4)/10000)*10000))&lt;1000,"0"&amp;IF(IF(INT(ABS(B57)*36000000+0.4)-INT(INT(ABS(B57)*36000000+0.4)/10000)*10000&lt;10,"000"&amp;INT(ABS(B57)*36000000+0.4)-INT(INT(ABS(B57)*36000000+0.4)/10000)*10000,INT(ABS(B57)*36000000+0.4)-INT(INT(ABS(B57)*36000000+0.4)/10000)*10000)&lt;100,"00"&amp;IF(INT(ABS(B57)*36000000+0.4)-INT(INT(ABS(B57)*36000000+0.4)/10000)*10000&lt;10,"000"&amp;INT(ABS(B57)*36000000+0.4)-INT(INT(ABS(B57)*36000000+0.4)/10000)*10000,INT(ABS(B57)*36000000+0.4)-INT(INT(ABS(B57)*36000000+0.4)/10000)*10000),IF(INT(ABS(B57)*36000000+0.4)-INT(INT(ABS(B57)*36000000+0.4)/10000)*10000&lt;10,"000"&amp;INT(ABS(B57)*36000000+0.4)-INT(INT(ABS(B57)*36000000+0.4)/10000)*10000,INT(ABS(B57)*36000000+0.4)-INT(INT(ABS(B57)*36000000+0.4)/10000)*10000)),IF(IF(INT(ABS(B57)*36000000+0.4)-INT(INT(ABS(B57)*36000000+0.4)/10000)*10000&lt;10,"000"&amp;INT(ABS(B57)*36000000+0.4)-INT(INT(ABS(B57)*36000000+0.4)/10000)*10000,INT(ABS(B57)*36000000+0.4)-INT(INT(ABS(B57)*36000000+0.4)/10000)*10000)&lt;100,"00"&amp;IF(INT(ABS(B57)*36000000+0.4)-INT(INT(ABS(B57)*36000000+0.4)/10000)*10000&lt;10,"000"&amp;INT(ABS(B57)*36000000+0.4)-INT(INT(ABS(B57)*36000000+0.4)/10000)*10000,INT(ABS(B57)*36000000+0.4)-INT(INT(ABS(B57)*36000000+0.4)/10000)*10000),IF(INT(ABS(B57)*36000000+0.4)-INT(INT(ABS(B57)*36000000+0.4)/10000)*10000&lt;10,"000"&amp;INT(ABS(B57)*36000000+0.4)-INT(INT(ABS(B57)*36000000+0.4)/10000)*10000,INT(ABS(B57)*36000000+0.4)-INT(INT(ABS(B57)*36000000+0.4)/10000)*10000)))</f>
        <v>-0° 03' 51",1892</v>
      </c>
      <c r="C58" s="7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</row>
    <row r="59" spans="1:80" ht="16.5" hidden="1">
      <c r="A59" s="35" t="s">
        <v>66</v>
      </c>
      <c r="B59" s="17"/>
      <c r="C59" s="7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</row>
    <row r="60" spans="1:80" ht="16.5" hidden="1">
      <c r="A60" s="5" t="s">
        <v>72</v>
      </c>
      <c r="B60" s="16">
        <f>SIGN(B9)*(INT(ABS(B9))+INT(ABS(B9)*100-INT(ABS(B9))*100)/60+(100*ABS(B9)-INT(100*ABS(B9)))*100/3600)</f>
        <v>8.9183601666666625</v>
      </c>
      <c r="C60" s="7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</row>
    <row r="61" spans="1:80" ht="19.5" hidden="1" customHeight="1">
      <c r="A61" s="5" t="s">
        <v>73</v>
      </c>
      <c r="B61" s="16">
        <f>SIGN(B10)*(INT(ABS(B10))+INT(ABS(B10)*100-INT(ABS(B10))*100)/60+(100*ABS(B10)-INT(100*ABS(B10)))*100/3600)</f>
        <v>51.870404500000006</v>
      </c>
      <c r="C61" s="7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</row>
    <row r="62" spans="1:80" ht="19.5" hidden="1" customHeight="1">
      <c r="A62" s="17"/>
      <c r="B62" s="23" t="s">
        <v>38</v>
      </c>
      <c r="C62" s="7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</row>
    <row r="63" spans="1:80" ht="16.5" hidden="1">
      <c r="A63" s="22" t="s">
        <v>37</v>
      </c>
      <c r="B63" s="16">
        <f>B61*PI()/180</f>
        <v>0.90530934286628317</v>
      </c>
      <c r="C63" s="7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</row>
    <row r="64" spans="1:80" ht="16.5" hidden="1">
      <c r="A64" s="22"/>
      <c r="B64" s="19" t="s">
        <v>3</v>
      </c>
      <c r="C64" s="7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</row>
    <row r="65" spans="1:80" ht="16.5" hidden="1">
      <c r="A65" s="5" t="s">
        <v>36</v>
      </c>
      <c r="B65" s="11">
        <f>INT((B60+1.5)/3)</f>
        <v>3</v>
      </c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</row>
    <row r="66" spans="1:80" ht="16.5" hidden="1">
      <c r="A66" s="5" t="s">
        <v>39</v>
      </c>
      <c r="B66" s="11">
        <f>(B60-3* B65)*PI()/180</f>
        <v>-1.4248838924461561E-3</v>
      </c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</row>
    <row r="67" spans="1:80" ht="18" hidden="1">
      <c r="A67" s="5" t="s">
        <v>40</v>
      </c>
      <c r="B67" s="11">
        <f>B20/(1-B20)*COS(B63)*COS(B63)</f>
        <v>2.5616010809403141E-3</v>
      </c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</row>
    <row r="68" spans="1:80" ht="18" hidden="1">
      <c r="A68" s="5" t="s">
        <v>41</v>
      </c>
      <c r="B68" s="24">
        <f>B15/SQRT(1-B20*SIN(B63)*SIN(B63))</f>
        <v>6390606.9897858398</v>
      </c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</row>
    <row r="69" spans="1:80" ht="16.5" hidden="1">
      <c r="A69" s="5" t="s">
        <v>42</v>
      </c>
      <c r="B69" s="24">
        <f>B26*B63-B27*SIN(2*B63)+B28*SIN(4*B63)-B29*SIN(6*B63)+B30*SIN(8*B63)</f>
        <v>5748332.7373509323</v>
      </c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</row>
    <row r="70" spans="1:80" ht="18" hidden="1">
      <c r="A70" s="5" t="s">
        <v>43</v>
      </c>
      <c r="B70" s="24">
        <f>B68*COS(B63)</f>
        <v>3945830.9207792482</v>
      </c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</row>
    <row r="71" spans="1:80" ht="18" hidden="1">
      <c r="A71" s="5" t="s">
        <v>44</v>
      </c>
      <c r="B71" s="24">
        <f>-0.5*B68*SIN(2*B63)</f>
        <v>-3103854.5008723754</v>
      </c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</row>
    <row r="72" spans="1:80" ht="18" hidden="1">
      <c r="A72" s="5" t="s">
        <v>45</v>
      </c>
      <c r="B72" s="24">
        <f>-B68*COS(B63)*COS(B63)*COS(B63)*(1+B67-TAN(B63)*TAN(B63))</f>
        <v>933400.11974323564</v>
      </c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</row>
    <row r="73" spans="1:80" ht="18" hidden="1">
      <c r="A73" s="5" t="s">
        <v>46</v>
      </c>
      <c r="B73" s="24">
        <f>B68*COS(B63)*COS(B63)*COS(B63)*SIN(B63)*(5+9*B67+4*B67*B67-TAN(B63)*TAN(B63))</f>
        <v>4023243.9335456593</v>
      </c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</row>
    <row r="74" spans="1:80" ht="18" hidden="1">
      <c r="A74" s="5" t="s">
        <v>47</v>
      </c>
      <c r="B74" s="28">
        <f>B68*COS(B63)*COS(B63)*COS(B63)*COS(B63)*COS(B63)*(5+14*B67+13*B67*B67-TAN(B63)*TAN(B63)*(18+58*B67+64*B67*B67)+TAN(B63)*TAN(B63)*TAN(B63)*TAN(B63))</f>
        <v>-12494311.548650851</v>
      </c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</row>
    <row r="75" spans="1:80" ht="18" hidden="1">
      <c r="A75" s="5" t="s">
        <v>62</v>
      </c>
      <c r="B75" s="28">
        <f>-B68*COS(B63)*COS(B63)*COS(B63)*COS(B63)*COS(B63)*SIN(B63)*(61+270*B67+445*B67*B67-TAN(B63)*TAN(B63)*(58+330*B67+680*B67*B67)+TAN(B63)*TAN(B63)*TAN(B63)*TAN(B63))</f>
        <v>14069154.833467856</v>
      </c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</row>
    <row r="76" spans="1:80" ht="18" hidden="1">
      <c r="A76" s="5" t="s">
        <v>48</v>
      </c>
      <c r="B76" s="27">
        <f>B66*B70-B66*B66*B66/6*B72+B66*B66*B66*B66*B66/120*B74</f>
        <v>-5622.3504712896647</v>
      </c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</row>
    <row r="77" spans="1:80" ht="16.5" hidden="1">
      <c r="A77" s="5"/>
      <c r="B77" s="20" t="s">
        <v>35</v>
      </c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</row>
    <row r="78" spans="1:80" ht="18.75" hidden="1">
      <c r="A78" s="17" t="s">
        <v>49</v>
      </c>
      <c r="B78" s="30">
        <f>1000000*B65+500000+B76</f>
        <v>3494377.6495287102</v>
      </c>
      <c r="C78" s="25"/>
      <c r="D78" s="26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</row>
    <row r="79" spans="1:80" ht="18.75" hidden="1">
      <c r="A79" s="17" t="s">
        <v>50</v>
      </c>
      <c r="B79" s="30">
        <f>B69-B66*B66/2*B71+B66*B66*B66*B66/24*B73-B66*B66*B66*B66*B66*B66/720*B75</f>
        <v>5748335.8882203745</v>
      </c>
      <c r="C79" s="2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spans="1:80" ht="16.5">
      <c r="A80" s="4"/>
      <c r="B80" s="29"/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</row>
    <row r="81" spans="1:80" ht="16.5">
      <c r="A81" s="4"/>
      <c r="B81" s="29"/>
      <c r="C81" s="46" t="s">
        <v>80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</row>
    <row r="82" spans="1:80" ht="16.5">
      <c r="A82" s="4"/>
      <c r="B82" s="4"/>
      <c r="C82" s="46" t="s">
        <v>76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</row>
    <row r="83" spans="1:80" ht="16.5">
      <c r="A83" s="4"/>
      <c r="B83" s="4"/>
      <c r="C83" s="46" t="s">
        <v>75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</row>
    <row r="84" spans="1:80" ht="16.5">
      <c r="A84" s="4"/>
      <c r="B84" s="4"/>
      <c r="C84" s="4" t="s">
        <v>78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</row>
    <row r="85" spans="1:80" ht="16.5">
      <c r="A85" s="4"/>
      <c r="B85" s="4"/>
      <c r="C85" s="4" t="s">
        <v>77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</row>
    <row r="86" spans="1:80" ht="16.5">
      <c r="A86" s="4"/>
      <c r="B86" s="4"/>
      <c r="C86" s="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</row>
    <row r="87" spans="1:80" ht="16.5">
      <c r="A87" s="4"/>
      <c r="B87" s="4"/>
      <c r="C87" s="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</row>
    <row r="88" spans="1:80" ht="16.5">
      <c r="A88" s="4"/>
      <c r="B88" s="4"/>
      <c r="C88" s="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</row>
    <row r="89" spans="1:80" ht="16.5">
      <c r="A89" s="4"/>
      <c r="B89" s="4"/>
      <c r="C89" s="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</row>
    <row r="90" spans="1:80" ht="16.5">
      <c r="A90" s="4"/>
      <c r="B90" s="4"/>
      <c r="C90" s="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</row>
    <row r="91" spans="1:80" ht="16.5">
      <c r="A91" s="4"/>
      <c r="B91" s="4"/>
      <c r="C91" s="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</row>
    <row r="92" spans="1:80" ht="16.5">
      <c r="A92" s="4"/>
      <c r="B92" s="4"/>
      <c r="C92" s="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</row>
    <row r="93" spans="1:80" ht="16.5">
      <c r="A93" s="4"/>
      <c r="B93" s="4"/>
      <c r="C93" s="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</row>
    <row r="94" spans="1:80" ht="16.5">
      <c r="A94" s="4"/>
      <c r="B94" s="4"/>
      <c r="C94" s="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</row>
    <row r="95" spans="1:80" ht="16.5">
      <c r="A95" s="4"/>
      <c r="B95" s="4"/>
      <c r="C95" s="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</row>
    <row r="96" spans="1:80" ht="16.5">
      <c r="A96" s="4"/>
      <c r="B96" s="4"/>
      <c r="C96" s="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</row>
    <row r="97" spans="1:80" ht="16.5">
      <c r="A97" s="4"/>
      <c r="B97" s="4"/>
      <c r="C97" s="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</row>
    <row r="98" spans="1:80" ht="16.5">
      <c r="A98" s="4"/>
      <c r="B98" s="4"/>
      <c r="C98" s="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</row>
    <row r="99" spans="1:80" ht="16.5">
      <c r="A99" s="4"/>
      <c r="B99" s="4"/>
      <c r="C99" s="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</row>
    <row r="100" spans="1:80" ht="16.5">
      <c r="A100" s="4"/>
      <c r="B100" s="4"/>
      <c r="C100" s="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</row>
    <row r="101" spans="1:80" ht="16.5">
      <c r="A101" s="4"/>
      <c r="B101" s="4"/>
      <c r="C101" s="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</row>
    <row r="102" spans="1:80" ht="16.5">
      <c r="A102" s="4"/>
      <c r="B102" s="4"/>
      <c r="C102" s="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</row>
    <row r="103" spans="1:80" ht="16.5">
      <c r="A103" s="4"/>
      <c r="B103" s="4"/>
      <c r="C103" s="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</row>
    <row r="104" spans="1:80" ht="16.5">
      <c r="A104" s="4"/>
      <c r="B104" s="4"/>
      <c r="C104" s="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</row>
    <row r="105" spans="1:80" ht="16.5">
      <c r="A105" s="4"/>
      <c r="B105" s="4"/>
      <c r="C105" s="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</row>
    <row r="106" spans="1:80" ht="16.5">
      <c r="A106" s="4"/>
      <c r="B106" s="4"/>
      <c r="C106" s="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</row>
    <row r="107" spans="1:80" ht="16.5">
      <c r="A107" s="4"/>
      <c r="B107" s="4"/>
      <c r="C107" s="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</row>
    <row r="108" spans="1:80" ht="16.5">
      <c r="A108" s="4"/>
      <c r="B108" s="4"/>
      <c r="C108" s="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</row>
    <row r="109" spans="1:80" ht="16.5">
      <c r="A109" s="4"/>
      <c r="B109" s="4"/>
      <c r="C109" s="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</row>
    <row r="110" spans="1:80" ht="16.5">
      <c r="A110" s="4"/>
      <c r="B110" s="4"/>
      <c r="C110" s="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</row>
    <row r="111" spans="1:80" ht="16.5">
      <c r="A111" s="4"/>
      <c r="B111" s="4"/>
      <c r="C111" s="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</row>
    <row r="112" spans="1:80" ht="16.5">
      <c r="A112" s="4"/>
      <c r="B112" s="4"/>
      <c r="C112" s="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</row>
    <row r="113" spans="1:80" ht="16.5">
      <c r="A113" s="4"/>
      <c r="B113" s="4"/>
      <c r="C113" s="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</row>
    <row r="114" spans="1:80" ht="16.5">
      <c r="A114" s="4"/>
      <c r="B114" s="4"/>
      <c r="C114" s="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</row>
    <row r="115" spans="1:80" ht="16.5">
      <c r="A115" s="4"/>
      <c r="B115" s="4"/>
      <c r="C115" s="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</row>
    <row r="116" spans="1:80" ht="16.5">
      <c r="A116" s="4"/>
      <c r="B116" s="4"/>
      <c r="C116" s="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</row>
    <row r="117" spans="1:80" ht="16.5">
      <c r="A117" s="4"/>
      <c r="B117" s="4"/>
      <c r="C117" s="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</row>
    <row r="118" spans="1:80" ht="16.5">
      <c r="A118" s="4"/>
      <c r="B118" s="4"/>
      <c r="C118" s="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</row>
    <row r="119" spans="1:80" ht="16.5">
      <c r="A119" s="4"/>
      <c r="B119" s="4"/>
      <c r="C119" s="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</row>
    <row r="120" spans="1:80" ht="16.5">
      <c r="A120" s="4"/>
      <c r="B120" s="4"/>
      <c r="C120" s="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</row>
    <row r="121" spans="1:80" ht="16.5">
      <c r="A121" s="4"/>
      <c r="B121" s="4"/>
      <c r="C121" s="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</row>
    <row r="122" spans="1:80" ht="16.5">
      <c r="A122" s="4"/>
      <c r="B122" s="4"/>
      <c r="C122" s="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</row>
    <row r="123" spans="1:80" ht="16.5">
      <c r="A123" s="4"/>
      <c r="B123" s="4"/>
      <c r="C123" s="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</row>
    <row r="124" spans="1:80" ht="16.5">
      <c r="A124" s="4"/>
      <c r="B124" s="4"/>
      <c r="C124" s="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</row>
    <row r="125" spans="1:80" ht="16.5">
      <c r="A125" s="4"/>
      <c r="B125" s="4"/>
      <c r="C125" s="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</row>
    <row r="126" spans="1:80" ht="16.5">
      <c r="A126" s="4"/>
      <c r="B126" s="4"/>
      <c r="C126" s="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</row>
    <row r="127" spans="1:80" ht="16.5">
      <c r="A127" s="4"/>
      <c r="B127" s="4"/>
      <c r="C127" s="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</row>
    <row r="128" spans="1:80" ht="16.5">
      <c r="A128" s="4"/>
      <c r="B128" s="4"/>
      <c r="C128" s="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</row>
    <row r="129" spans="1:80" ht="16.5">
      <c r="A129" s="4"/>
      <c r="B129" s="4"/>
      <c r="C129" s="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</row>
    <row r="130" spans="1:80" ht="16.5">
      <c r="A130" s="4"/>
      <c r="B130" s="4"/>
      <c r="C130" s="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</row>
    <row r="131" spans="1:80" ht="16.5">
      <c r="A131" s="4"/>
      <c r="B131" s="4"/>
      <c r="C131" s="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</row>
    <row r="132" spans="1:80" ht="16.5">
      <c r="A132" s="4"/>
      <c r="B132" s="4"/>
      <c r="C132" s="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</row>
    <row r="133" spans="1:80" ht="16.5">
      <c r="A133" s="4"/>
      <c r="B133" s="4"/>
      <c r="C133" s="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</row>
    <row r="134" spans="1:80" ht="16.5">
      <c r="A134" s="4"/>
      <c r="B134" s="4"/>
      <c r="C134" s="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</row>
    <row r="135" spans="1:80" ht="16.5">
      <c r="A135" s="4"/>
      <c r="B135" s="4"/>
      <c r="C135" s="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</row>
    <row r="136" spans="1:80" ht="16.5">
      <c r="A136" s="4"/>
      <c r="B136" s="4"/>
      <c r="C136" s="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</row>
    <row r="137" spans="1:80" ht="16.5">
      <c r="A137" s="4"/>
      <c r="B137" s="4"/>
      <c r="C137" s="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</row>
    <row r="138" spans="1:80" ht="16.5">
      <c r="A138" s="4"/>
      <c r="B138" s="4"/>
      <c r="C138" s="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</row>
    <row r="139" spans="1:80" ht="16.5">
      <c r="A139" s="4"/>
      <c r="B139" s="4"/>
      <c r="C139" s="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</row>
    <row r="140" spans="1:80" ht="16.5">
      <c r="A140" s="4"/>
      <c r="B140" s="4"/>
      <c r="C140" s="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</row>
    <row r="141" spans="1:80" ht="16.5">
      <c r="A141" s="4"/>
      <c r="B141" s="4"/>
      <c r="C141" s="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</row>
    <row r="142" spans="1:80" ht="16.5">
      <c r="A142" s="4"/>
      <c r="B142" s="4"/>
      <c r="C142" s="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</row>
    <row r="143" spans="1:80" ht="16.5">
      <c r="A143" s="4"/>
      <c r="B143" s="4"/>
      <c r="C143" s="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</row>
    <row r="144" spans="1:80" ht="16.5">
      <c r="A144" s="4"/>
      <c r="B144" s="4"/>
      <c r="C144" s="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</row>
    <row r="145" spans="1:80" ht="16.5">
      <c r="A145" s="4"/>
      <c r="B145" s="4"/>
      <c r="C145" s="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</row>
    <row r="146" spans="1:80" ht="16.5">
      <c r="A146" s="4"/>
      <c r="B146" s="4"/>
      <c r="C146" s="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</row>
    <row r="147" spans="1:80" ht="16.5">
      <c r="A147" s="4"/>
      <c r="B147" s="4"/>
      <c r="C147" s="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</row>
    <row r="148" spans="1:80" ht="16.5">
      <c r="A148" s="4"/>
      <c r="B148" s="4"/>
      <c r="C148" s="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</row>
    <row r="149" spans="1:80" ht="16.5">
      <c r="A149" s="4"/>
      <c r="B149" s="4"/>
      <c r="C149" s="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</row>
    <row r="150" spans="1:80" ht="16.5">
      <c r="A150" s="4"/>
      <c r="B150" s="4"/>
      <c r="C150" s="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</row>
    <row r="151" spans="1:80" ht="16.5">
      <c r="A151" s="4"/>
      <c r="B151" s="4"/>
      <c r="C151" s="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</row>
    <row r="152" spans="1:80" ht="16.5">
      <c r="A152" s="4"/>
      <c r="B152" s="4"/>
      <c r="C152" s="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</row>
    <row r="153" spans="1:80" ht="16.5">
      <c r="A153" s="4"/>
      <c r="B153" s="4"/>
      <c r="C153" s="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</row>
    <row r="154" spans="1:80" ht="16.5">
      <c r="A154" s="4"/>
      <c r="B154" s="4"/>
      <c r="C154" s="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</row>
    <row r="155" spans="1:80" ht="16.5">
      <c r="A155" s="4"/>
      <c r="B155" s="4"/>
      <c r="C155" s="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</row>
    <row r="156" spans="1:80" ht="16.5">
      <c r="A156" s="4"/>
      <c r="B156" s="4"/>
      <c r="C156" s="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</row>
    <row r="157" spans="1:80" ht="16.5">
      <c r="A157" s="4"/>
      <c r="B157" s="4"/>
      <c r="C157" s="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</row>
    <row r="158" spans="1:80" ht="16.5">
      <c r="A158" s="4"/>
      <c r="B158" s="4"/>
      <c r="C158" s="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</row>
    <row r="159" spans="1:80" ht="16.5">
      <c r="A159" s="4"/>
      <c r="B159" s="4"/>
      <c r="C159" s="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</row>
    <row r="160" spans="1:80" ht="16.5">
      <c r="A160" s="4"/>
      <c r="B160" s="4"/>
      <c r="C160" s="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</row>
    <row r="161" spans="1:80" ht="16.5">
      <c r="A161" s="4"/>
      <c r="B161" s="4"/>
      <c r="C161" s="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</row>
    <row r="162" spans="1:80" ht="16.5">
      <c r="A162" s="4"/>
      <c r="B162" s="4"/>
      <c r="C162" s="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</row>
    <row r="163" spans="1:80" ht="16.5">
      <c r="A163" s="4"/>
      <c r="B163" s="4"/>
      <c r="C163" s="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</row>
    <row r="164" spans="1:80" ht="16.5">
      <c r="A164" s="4"/>
      <c r="B164" s="4"/>
      <c r="C164" s="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</row>
    <row r="165" spans="1:80" ht="16.5">
      <c r="A165" s="4"/>
      <c r="B165" s="4"/>
      <c r="C165" s="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</row>
    <row r="166" spans="1:80" ht="16.5">
      <c r="A166" s="4"/>
      <c r="B166" s="4"/>
      <c r="C166" s="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</row>
    <row r="167" spans="1:80" ht="16.5">
      <c r="A167" s="4"/>
      <c r="B167" s="4"/>
      <c r="C167" s="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</row>
    <row r="168" spans="1:80" ht="16.5">
      <c r="A168" s="4"/>
      <c r="B168" s="4"/>
      <c r="C168" s="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</row>
    <row r="169" spans="1:80" ht="16.5">
      <c r="A169" s="4"/>
      <c r="B169" s="4"/>
      <c r="C169" s="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</row>
    <row r="170" spans="1:80" ht="16.5">
      <c r="A170" s="4"/>
      <c r="B170" s="4"/>
      <c r="C170" s="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</row>
    <row r="171" spans="1:80" ht="16.5">
      <c r="A171" s="4"/>
      <c r="B171" s="4"/>
      <c r="C171" s="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</row>
    <row r="172" spans="1:80" ht="16.5">
      <c r="A172" s="4"/>
      <c r="B172" s="4"/>
      <c r="C172" s="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</row>
    <row r="173" spans="1:80" ht="16.5">
      <c r="A173" s="4"/>
      <c r="B173" s="4"/>
      <c r="C173" s="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</row>
    <row r="174" spans="1:80" ht="16.5">
      <c r="A174" s="4"/>
      <c r="B174" s="4"/>
      <c r="C174" s="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</row>
    <row r="175" spans="1:80" ht="16.5">
      <c r="A175" s="4"/>
      <c r="B175" s="4"/>
      <c r="C175" s="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</row>
    <row r="176" spans="1:80" ht="16.5">
      <c r="A176" s="4"/>
      <c r="B176" s="4"/>
      <c r="C176" s="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</row>
    <row r="177" spans="1:80" ht="16.5">
      <c r="A177" s="4"/>
      <c r="B177" s="4"/>
      <c r="C177" s="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</row>
    <row r="178" spans="1:80" ht="16.5">
      <c r="A178" s="4"/>
      <c r="B178" s="4"/>
      <c r="C178" s="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</row>
    <row r="179" spans="1:80" ht="16.5">
      <c r="A179" s="4"/>
      <c r="B179" s="4"/>
      <c r="C179" s="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</row>
    <row r="180" spans="1:80" ht="16.5">
      <c r="A180" s="4"/>
      <c r="B180" s="4"/>
      <c r="C180" s="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</row>
    <row r="181" spans="1:80" ht="16.5">
      <c r="A181" s="4"/>
      <c r="B181" s="4"/>
      <c r="C181" s="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</row>
    <row r="182" spans="1:80" ht="16.5">
      <c r="A182" s="4"/>
      <c r="B182" s="4"/>
      <c r="C182" s="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</row>
    <row r="183" spans="1:80" ht="16.5">
      <c r="A183" s="4"/>
      <c r="B183" s="4"/>
      <c r="C183" s="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</row>
    <row r="184" spans="1:80" ht="16.5">
      <c r="A184" s="4"/>
      <c r="B184" s="4"/>
      <c r="C184" s="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</row>
    <row r="185" spans="1:80" ht="16.5">
      <c r="A185" s="4"/>
      <c r="B185" s="4"/>
      <c r="C185" s="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</row>
    <row r="186" spans="1:80" ht="16.5">
      <c r="A186" s="4"/>
      <c r="B186" s="4"/>
      <c r="C186" s="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</row>
    <row r="187" spans="1:80" ht="16.5">
      <c r="A187" s="4"/>
      <c r="B187" s="4"/>
      <c r="C187" s="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</row>
    <row r="188" spans="1:80" ht="16.5">
      <c r="A188" s="4"/>
      <c r="B188" s="4"/>
      <c r="C188" s="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</row>
    <row r="189" spans="1:80" ht="16.5">
      <c r="A189" s="4"/>
      <c r="B189" s="4"/>
      <c r="C189" s="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</row>
    <row r="190" spans="1:80" ht="16.5">
      <c r="A190" s="4"/>
      <c r="B190" s="4"/>
      <c r="C190" s="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</row>
    <row r="191" spans="1:80" ht="16.5">
      <c r="A191" s="4"/>
      <c r="B191" s="4"/>
      <c r="C191" s="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</row>
    <row r="192" spans="1:80" ht="16.5">
      <c r="A192" s="4"/>
      <c r="B192" s="4"/>
      <c r="C192" s="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</row>
    <row r="193" spans="1:80" ht="16.5">
      <c r="A193" s="4"/>
      <c r="B193" s="4"/>
      <c r="C193" s="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</row>
    <row r="194" spans="1:80" ht="16.5">
      <c r="A194" s="4"/>
      <c r="B194" s="4"/>
      <c r="C194" s="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</row>
    <row r="195" spans="1:80" ht="16.5">
      <c r="A195" s="4"/>
      <c r="B195" s="4"/>
      <c r="C195" s="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</row>
    <row r="196" spans="1:80" ht="16.5">
      <c r="A196" s="4"/>
      <c r="B196" s="4"/>
      <c r="C196" s="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</row>
    <row r="197" spans="1:80" ht="16.5">
      <c r="A197" s="4"/>
      <c r="B197" s="4"/>
      <c r="C197" s="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</row>
    <row r="198" spans="1:80" ht="16.5">
      <c r="A198" s="4"/>
      <c r="B198" s="4"/>
      <c r="C198" s="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</row>
    <row r="199" spans="1:80" ht="16.5">
      <c r="A199" s="4"/>
      <c r="B199" s="4"/>
      <c r="C199" s="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</row>
    <row r="200" spans="1:80" ht="16.5">
      <c r="A200" s="4"/>
      <c r="B200" s="4"/>
      <c r="C200" s="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</row>
    <row r="201" spans="1:80" ht="16.5">
      <c r="A201" s="4"/>
      <c r="B201" s="4"/>
      <c r="C201" s="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</row>
    <row r="202" spans="1:80" ht="16.5">
      <c r="A202" s="4"/>
      <c r="B202" s="4"/>
      <c r="C202" s="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</row>
    <row r="203" spans="1:80" ht="16.5">
      <c r="A203" s="4"/>
      <c r="B203" s="4"/>
      <c r="C203" s="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</row>
    <row r="204" spans="1:80" ht="16.5">
      <c r="A204" s="4"/>
      <c r="B204" s="4"/>
      <c r="C204" s="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</row>
    <row r="205" spans="1:80" ht="16.5">
      <c r="A205" s="4"/>
      <c r="B205" s="4"/>
      <c r="C205" s="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</row>
    <row r="206" spans="1:80" ht="16.5">
      <c r="A206" s="4"/>
      <c r="B206" s="4"/>
      <c r="C206" s="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</row>
    <row r="207" spans="1:80" ht="16.5">
      <c r="A207" s="4"/>
      <c r="B207" s="4"/>
      <c r="C207" s="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</row>
    <row r="208" spans="1:80" ht="16.5">
      <c r="A208" s="4"/>
      <c r="B208" s="4"/>
      <c r="C208" s="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</row>
    <row r="209" spans="1:80" ht="16.5">
      <c r="A209" s="4"/>
      <c r="B209" s="4"/>
      <c r="C209" s="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</row>
    <row r="210" spans="1:80" ht="16.5">
      <c r="A210" s="4"/>
      <c r="B210" s="4"/>
      <c r="C210" s="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</row>
    <row r="211" spans="1:80" ht="16.5">
      <c r="A211" s="4"/>
      <c r="B211" s="4"/>
      <c r="C211" s="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</row>
    <row r="212" spans="1:80" ht="16.5">
      <c r="A212" s="4"/>
      <c r="B212" s="4"/>
      <c r="C212" s="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</row>
    <row r="213" spans="1:80" ht="16.5">
      <c r="A213" s="4"/>
      <c r="B213" s="4"/>
      <c r="C213" s="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</row>
    <row r="214" spans="1:80" ht="16.5">
      <c r="A214" s="4"/>
      <c r="B214" s="4"/>
      <c r="C214" s="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</row>
    <row r="215" spans="1:80" ht="16.5">
      <c r="A215" s="4"/>
      <c r="B215" s="4"/>
      <c r="C215" s="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</row>
    <row r="216" spans="1:80" ht="16.5">
      <c r="A216" s="4"/>
      <c r="B216" s="4"/>
      <c r="C216" s="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</row>
    <row r="217" spans="1:80" ht="16.5">
      <c r="A217" s="4"/>
      <c r="B217" s="4"/>
      <c r="C217" s="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</row>
    <row r="218" spans="1:80" ht="16.5">
      <c r="A218" s="4"/>
      <c r="B218" s="4"/>
      <c r="C218" s="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</row>
    <row r="219" spans="1:80" ht="16.5">
      <c r="A219" s="4"/>
      <c r="B219" s="4"/>
      <c r="C219" s="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</row>
    <row r="220" spans="1:80" ht="16.5">
      <c r="A220" s="4"/>
      <c r="B220" s="4"/>
      <c r="C220" s="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</row>
    <row r="221" spans="1:80" ht="16.5">
      <c r="A221" s="4"/>
      <c r="B221" s="4"/>
      <c r="C221" s="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</row>
    <row r="222" spans="1:80" ht="16.5">
      <c r="A222" s="4"/>
      <c r="B222" s="4"/>
      <c r="C222" s="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</row>
    <row r="223" spans="1:80" ht="16.5">
      <c r="A223" s="4"/>
      <c r="B223" s="4"/>
      <c r="C223" s="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</row>
    <row r="224" spans="1:80" ht="16.5">
      <c r="A224" s="4"/>
      <c r="B224" s="4"/>
      <c r="C224" s="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</row>
    <row r="225" spans="1:80" ht="16.5">
      <c r="A225" s="4"/>
      <c r="B225" s="4"/>
      <c r="C225" s="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</row>
    <row r="226" spans="1:80" ht="16.5">
      <c r="A226" s="4"/>
      <c r="B226" s="4"/>
      <c r="C226" s="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</row>
    <row r="227" spans="1:80" ht="16.5">
      <c r="A227" s="4"/>
      <c r="B227" s="4"/>
      <c r="C227" s="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</row>
    <row r="228" spans="1:80" ht="16.5">
      <c r="A228" s="4"/>
      <c r="B228" s="4"/>
      <c r="C228" s="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</row>
    <row r="229" spans="1:80" ht="16.5">
      <c r="A229" s="4"/>
      <c r="B229" s="4"/>
      <c r="C229" s="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</row>
    <row r="230" spans="1:80" ht="16.5">
      <c r="A230" s="4"/>
      <c r="B230" s="4"/>
      <c r="C230" s="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</row>
    <row r="231" spans="1:80" ht="16.5">
      <c r="A231" s="4"/>
      <c r="B231" s="4"/>
      <c r="C231" s="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</row>
    <row r="232" spans="1:80" ht="16.5">
      <c r="A232" s="4"/>
      <c r="B232" s="4"/>
      <c r="C232" s="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</row>
    <row r="233" spans="1:80" ht="16.5">
      <c r="A233" s="4"/>
      <c r="B233" s="4"/>
      <c r="C233" s="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</row>
    <row r="234" spans="1:80" ht="16.5">
      <c r="A234" s="4"/>
      <c r="B234" s="4"/>
      <c r="C234" s="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</row>
    <row r="235" spans="1:80" ht="16.5">
      <c r="A235" s="4"/>
      <c r="B235" s="4"/>
      <c r="C235" s="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</row>
    <row r="236" spans="1:80" ht="16.5">
      <c r="A236" s="4"/>
      <c r="B236" s="4"/>
      <c r="C236" s="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</row>
    <row r="237" spans="1:80" ht="16.5">
      <c r="A237" s="4"/>
      <c r="B237" s="4"/>
      <c r="C237" s="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</row>
    <row r="238" spans="1:80" ht="16.5">
      <c r="A238" s="4"/>
      <c r="B238" s="4"/>
      <c r="C238" s="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</row>
    <row r="239" spans="1:80" ht="16.5">
      <c r="A239" s="4"/>
      <c r="B239" s="4"/>
      <c r="C239" s="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</row>
    <row r="240" spans="1:80" ht="16.5">
      <c r="A240" s="4"/>
      <c r="B240" s="4"/>
      <c r="C240" s="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</row>
    <row r="241" spans="1:80" ht="16.5">
      <c r="A241" s="4"/>
      <c r="B241" s="4"/>
      <c r="C241" s="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</row>
    <row r="242" spans="1:80" ht="16.5">
      <c r="A242" s="4"/>
      <c r="B242" s="4"/>
      <c r="C242" s="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</row>
    <row r="243" spans="1:80" ht="16.5">
      <c r="A243" s="4"/>
      <c r="B243" s="4"/>
      <c r="C243" s="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</row>
    <row r="244" spans="1:80" ht="16.5">
      <c r="A244" s="4"/>
      <c r="B244" s="4"/>
      <c r="C244" s="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</row>
    <row r="245" spans="1:80" ht="16.5">
      <c r="A245" s="4"/>
      <c r="B245" s="4"/>
      <c r="C245" s="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</row>
    <row r="246" spans="1:80" ht="16.5">
      <c r="A246" s="4"/>
      <c r="B246" s="4"/>
      <c r="C246" s="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</row>
    <row r="247" spans="1:80" ht="16.5">
      <c r="A247" s="4"/>
      <c r="B247" s="4"/>
      <c r="C247" s="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</row>
    <row r="248" spans="1:80" ht="16.5">
      <c r="A248" s="4"/>
      <c r="B248" s="4"/>
      <c r="C248" s="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</row>
    <row r="249" spans="1:80" ht="16.5">
      <c r="A249" s="4"/>
      <c r="B249" s="4"/>
      <c r="C249" s="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</row>
    <row r="250" spans="1:80" ht="16.5">
      <c r="A250" s="4"/>
      <c r="B250" s="4"/>
      <c r="C250" s="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</row>
    <row r="251" spans="1:80" ht="16.5">
      <c r="A251" s="4"/>
      <c r="B251" s="4"/>
      <c r="C251" s="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</row>
    <row r="252" spans="1:80" ht="16.5">
      <c r="A252" s="4"/>
      <c r="B252" s="4"/>
      <c r="C252" s="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</row>
    <row r="253" spans="1:80" ht="16.5">
      <c r="A253" s="4"/>
      <c r="B253" s="4"/>
      <c r="C253" s="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</row>
    <row r="254" spans="1:80" ht="16.5">
      <c r="A254" s="4"/>
      <c r="B254" s="4"/>
      <c r="C254" s="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</row>
    <row r="255" spans="1:80" ht="16.5">
      <c r="A255" s="4"/>
      <c r="B255" s="4"/>
      <c r="C255" s="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</row>
    <row r="256" spans="1:80" ht="16.5">
      <c r="A256" s="4"/>
      <c r="B256" s="4"/>
      <c r="C256" s="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</row>
    <row r="257" spans="1:80" ht="16.5">
      <c r="A257" s="4"/>
      <c r="B257" s="4"/>
      <c r="C257" s="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</row>
    <row r="258" spans="1:80" ht="16.5">
      <c r="A258" s="4"/>
      <c r="B258" s="4"/>
      <c r="C258" s="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</row>
    <row r="259" spans="1:80" ht="16.5">
      <c r="A259" s="4"/>
      <c r="B259" s="4"/>
      <c r="C259" s="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</row>
    <row r="260" spans="1:80" ht="16.5">
      <c r="A260" s="4"/>
      <c r="B260" s="4"/>
      <c r="C260" s="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</row>
    <row r="261" spans="1:80" ht="16.5">
      <c r="A261" s="4"/>
      <c r="B261" s="4"/>
      <c r="C261" s="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</row>
    <row r="262" spans="1:80" ht="16.5">
      <c r="A262" s="4"/>
      <c r="B262" s="4"/>
      <c r="C262" s="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</row>
    <row r="263" spans="1:80" ht="16.5">
      <c r="A263" s="4"/>
      <c r="B263" s="4"/>
      <c r="C263" s="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</row>
    <row r="264" spans="1:80" ht="16.5">
      <c r="A264" s="4"/>
      <c r="B264" s="4"/>
      <c r="C264" s="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</row>
    <row r="265" spans="1:80" ht="16.5">
      <c r="A265" s="4"/>
      <c r="B265" s="4"/>
      <c r="C265" s="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</row>
    <row r="266" spans="1:80" ht="16.5">
      <c r="A266" s="4"/>
      <c r="B266" s="4"/>
      <c r="C266" s="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</row>
    <row r="267" spans="1:80" ht="16.5">
      <c r="A267" s="4"/>
      <c r="B267" s="4"/>
      <c r="C267" s="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</row>
    <row r="268" spans="1:80" ht="16.5">
      <c r="A268" s="4"/>
      <c r="B268" s="4"/>
      <c r="C268" s="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</row>
    <row r="269" spans="1:80" ht="16.5">
      <c r="A269" s="4"/>
      <c r="B269" s="4"/>
      <c r="C269" s="4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</row>
    <row r="270" spans="1:80" ht="16.5">
      <c r="A270" s="4"/>
      <c r="B270" s="4"/>
      <c r="C270" s="4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</row>
    <row r="271" spans="1:80" ht="16.5">
      <c r="A271" s="4"/>
      <c r="B271" s="4"/>
      <c r="C271" s="4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</row>
    <row r="272" spans="1:80" ht="16.5">
      <c r="A272" s="4"/>
      <c r="B272" s="4"/>
      <c r="C272" s="4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</row>
    <row r="273" spans="1:80" ht="16.5">
      <c r="A273" s="4"/>
      <c r="B273" s="4"/>
      <c r="C273" s="4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</row>
    <row r="274" spans="1:80" ht="16.5">
      <c r="A274" s="4"/>
      <c r="B274" s="4"/>
      <c r="C274" s="4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</row>
    <row r="275" spans="1:80" ht="16.5">
      <c r="A275" s="4"/>
      <c r="B275" s="4"/>
      <c r="C275" s="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</row>
    <row r="276" spans="1:80" ht="16.5">
      <c r="A276" s="4"/>
      <c r="B276" s="4"/>
      <c r="C276" s="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</row>
    <row r="277" spans="1:80" ht="16.5">
      <c r="A277" s="4"/>
      <c r="B277" s="4"/>
      <c r="C277" s="4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</row>
    <row r="278" spans="1:80" ht="16.5">
      <c r="A278" s="4"/>
      <c r="B278" s="4"/>
      <c r="C278" s="4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</row>
    <row r="279" spans="1:80" ht="16.5">
      <c r="A279" s="4"/>
      <c r="B279" s="4"/>
      <c r="C279" s="4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</row>
    <row r="280" spans="1:80" ht="16.5">
      <c r="A280" s="4"/>
      <c r="B280" s="4"/>
      <c r="C280" s="4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</row>
    <row r="281" spans="1:80" ht="16.5">
      <c r="A281" s="4"/>
      <c r="B281" s="4"/>
      <c r="C281" s="4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</row>
    <row r="282" spans="1:80" ht="16.5">
      <c r="A282" s="4"/>
      <c r="B282" s="4"/>
      <c r="C282" s="4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</row>
    <row r="283" spans="1:80" ht="16.5">
      <c r="A283" s="4"/>
      <c r="B283" s="4"/>
      <c r="C283" s="4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</row>
    <row r="284" spans="1:80" ht="16.5">
      <c r="A284" s="4"/>
      <c r="B284" s="4"/>
      <c r="C284" s="4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</row>
    <row r="285" spans="1:80" ht="16.5">
      <c r="A285" s="4"/>
      <c r="B285" s="4"/>
      <c r="C285" s="4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</row>
    <row r="286" spans="1:80" ht="16.5">
      <c r="A286" s="4"/>
      <c r="B286" s="4"/>
      <c r="C286" s="4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</row>
    <row r="287" spans="1:80" ht="16.5">
      <c r="A287" s="4"/>
      <c r="B287" s="4"/>
      <c r="C287" s="4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</row>
    <row r="288" spans="1:80" ht="16.5">
      <c r="A288" s="4"/>
      <c r="B288" s="4"/>
      <c r="C288" s="4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</row>
    <row r="289" spans="1:80" ht="16.5">
      <c r="A289" s="4"/>
      <c r="B289" s="4"/>
      <c r="C289" s="4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</row>
    <row r="290" spans="1:80" ht="16.5">
      <c r="A290" s="4"/>
      <c r="B290" s="4"/>
      <c r="C290" s="4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</row>
    <row r="291" spans="1:80">
      <c r="A291" s="3"/>
      <c r="B291" s="3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</row>
    <row r="292" spans="1:80">
      <c r="A292" s="3"/>
      <c r="B292" s="3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</row>
    <row r="293" spans="1:80">
      <c r="A293" s="3"/>
      <c r="B293" s="3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</row>
    <row r="294" spans="1:80">
      <c r="A294" s="3"/>
      <c r="B294" s="3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</row>
    <row r="295" spans="1:80">
      <c r="A295" s="3"/>
      <c r="B295" s="3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</row>
    <row r="296" spans="1:80">
      <c r="A296" s="3"/>
      <c r="B296" s="3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</row>
    <row r="297" spans="1:80">
      <c r="A297" s="3"/>
      <c r="B297" s="3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</row>
    <row r="298" spans="1:80">
      <c r="A298" s="3"/>
      <c r="B298" s="3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</row>
    <row r="299" spans="1:80">
      <c r="A299" s="3"/>
      <c r="B299" s="3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</row>
    <row r="300" spans="1:80">
      <c r="A300" s="3"/>
      <c r="B300" s="3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</row>
    <row r="301" spans="1:80">
      <c r="A301" s="3"/>
      <c r="B301" s="3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</row>
    <row r="302" spans="1:80">
      <c r="A302" s="3"/>
      <c r="B302" s="3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</row>
    <row r="303" spans="1:80">
      <c r="A303" s="3"/>
      <c r="B303" s="3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</row>
    <row r="304" spans="1:80">
      <c r="A304" s="3"/>
      <c r="B304" s="3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</row>
    <row r="305" spans="1:80">
      <c r="A305" s="3"/>
      <c r="B305" s="3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</row>
    <row r="306" spans="1:80">
      <c r="A306" s="3"/>
      <c r="B306" s="3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</row>
    <row r="307" spans="1:80">
      <c r="A307" s="3"/>
      <c r="B307" s="3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</row>
    <row r="308" spans="1:80">
      <c r="A308" s="3"/>
      <c r="B308" s="3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</row>
    <row r="309" spans="1:80">
      <c r="A309" s="3"/>
      <c r="B309" s="3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</row>
    <row r="310" spans="1:80">
      <c r="A310" s="3"/>
      <c r="B310" s="3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</row>
    <row r="311" spans="1:80">
      <c r="A311" s="3"/>
      <c r="B311" s="3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</row>
    <row r="312" spans="1:80">
      <c r="A312" s="3"/>
      <c r="B312" s="3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</row>
    <row r="313" spans="1:80">
      <c r="A313" s="3"/>
      <c r="B313" s="3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</row>
    <row r="314" spans="1:80">
      <c r="A314" s="3"/>
      <c r="B314" s="3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</row>
    <row r="315" spans="1:80">
      <c r="A315" s="3"/>
      <c r="B315" s="3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</row>
    <row r="316" spans="1:80">
      <c r="A316" s="3"/>
      <c r="B316" s="3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</row>
    <row r="317" spans="1:80">
      <c r="A317" s="3"/>
      <c r="B317" s="3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</row>
    <row r="318" spans="1:80">
      <c r="A318" s="3"/>
      <c r="B318" s="3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</row>
    <row r="319" spans="1:80">
      <c r="A319" s="3"/>
      <c r="B319" s="3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</row>
    <row r="320" spans="1:80">
      <c r="A320" s="3"/>
      <c r="B320" s="3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</row>
    <row r="321" spans="1:80">
      <c r="A321" s="3"/>
      <c r="B321" s="3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</row>
    <row r="322" spans="1:80">
      <c r="A322" s="3"/>
      <c r="B322" s="3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</row>
    <row r="323" spans="1:80">
      <c r="A323" s="3"/>
      <c r="B323" s="3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</row>
    <row r="324" spans="1:80">
      <c r="A324" s="3"/>
      <c r="B324" s="3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</row>
    <row r="325" spans="1:80">
      <c r="A325" s="3"/>
      <c r="B325" s="3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</row>
    <row r="326" spans="1:80">
      <c r="A326" s="3"/>
      <c r="B326" s="3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</row>
    <row r="327" spans="1:80">
      <c r="A327" s="3"/>
      <c r="B327" s="3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</row>
    <row r="328" spans="1:80">
      <c r="A328" s="3"/>
      <c r="B328" s="3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</row>
    <row r="329" spans="1:80">
      <c r="A329" s="3"/>
      <c r="B329" s="3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</row>
    <row r="330" spans="1:80">
      <c r="A330" s="3"/>
      <c r="B330" s="3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</row>
    <row r="331" spans="1:80">
      <c r="A331" s="3"/>
      <c r="B331" s="3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</row>
    <row r="332" spans="1:80">
      <c r="A332" s="3"/>
      <c r="B332" s="3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</row>
    <row r="333" spans="1:80">
      <c r="A333" s="3"/>
      <c r="B333" s="3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</row>
    <row r="334" spans="1:80">
      <c r="A334" s="3"/>
      <c r="B334" s="3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</row>
    <row r="335" spans="1:80">
      <c r="A335" s="3"/>
      <c r="B335" s="3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</row>
    <row r="336" spans="1:80">
      <c r="A336" s="3"/>
      <c r="B336" s="3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</row>
    <row r="337" spans="1:80">
      <c r="A337" s="3"/>
      <c r="B337" s="3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</row>
    <row r="338" spans="1:80">
      <c r="A338" s="3"/>
      <c r="B338" s="3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</row>
    <row r="339" spans="1:80">
      <c r="A339" s="3"/>
      <c r="B339" s="3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</row>
    <row r="340" spans="1:80">
      <c r="A340" s="3"/>
      <c r="B340" s="3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</row>
    <row r="341" spans="1:80">
      <c r="A341" s="3"/>
      <c r="B341" s="3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</row>
    <row r="342" spans="1:80">
      <c r="A342" s="3"/>
      <c r="B342" s="3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</row>
    <row r="343" spans="1:80">
      <c r="A343" s="3"/>
      <c r="B343" s="3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</row>
    <row r="344" spans="1:80">
      <c r="A344" s="3"/>
      <c r="B344" s="3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</row>
    <row r="345" spans="1:80">
      <c r="A345" s="3"/>
      <c r="B345" s="3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</row>
    <row r="346" spans="1:80">
      <c r="A346" s="3"/>
      <c r="B346" s="3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</row>
    <row r="347" spans="1:80">
      <c r="A347" s="3"/>
      <c r="B347" s="3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</row>
    <row r="348" spans="1:80">
      <c r="A348" s="3"/>
      <c r="B348" s="3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</row>
    <row r="349" spans="1:80">
      <c r="A349" s="3"/>
      <c r="B349" s="3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</row>
    <row r="350" spans="1:80">
      <c r="A350" s="3"/>
      <c r="B350" s="3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</row>
    <row r="351" spans="1:80">
      <c r="A351" s="3"/>
      <c r="B351" s="3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</row>
    <row r="352" spans="1:80">
      <c r="A352" s="3"/>
      <c r="B352" s="3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</row>
    <row r="353" spans="1:80">
      <c r="A353" s="3"/>
      <c r="B353" s="3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</row>
    <row r="354" spans="1:80">
      <c r="A354" s="3"/>
      <c r="B354" s="3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</row>
    <row r="355" spans="1:80">
      <c r="A355" s="3"/>
      <c r="B355" s="3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</row>
    <row r="356" spans="1:80">
      <c r="A356" s="3"/>
      <c r="B356" s="3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</row>
    <row r="357" spans="1:80">
      <c r="A357" s="3"/>
      <c r="B357" s="3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</row>
    <row r="358" spans="1:80">
      <c r="A358" s="3"/>
      <c r="B358" s="3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</row>
    <row r="359" spans="1:80">
      <c r="A359" s="3"/>
      <c r="B359" s="3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</row>
    <row r="360" spans="1:80">
      <c r="A360" s="3"/>
      <c r="B360" s="3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</row>
    <row r="361" spans="1:80" ht="15.75">
      <c r="A361" s="21"/>
      <c r="B361" s="21"/>
      <c r="C361" s="2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</row>
    <row r="362" spans="1:80" ht="15.75">
      <c r="A362" s="21"/>
      <c r="B362" s="21"/>
      <c r="C362" s="2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</row>
    <row r="363" spans="1:80" ht="15.75">
      <c r="A363" s="21"/>
      <c r="B363" s="21"/>
      <c r="C363" s="2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</row>
    <row r="364" spans="1:80" ht="15.75">
      <c r="A364" s="21"/>
      <c r="B364" s="21"/>
      <c r="C364" s="2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</row>
    <row r="365" spans="1:80" ht="15.75">
      <c r="A365" s="21"/>
      <c r="B365" s="21"/>
      <c r="C365" s="2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</row>
    <row r="366" spans="1:80" ht="15.75">
      <c r="A366" s="21"/>
      <c r="B366" s="21"/>
      <c r="C366" s="2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</row>
    <row r="367" spans="1:80" ht="15.75">
      <c r="A367" s="21"/>
      <c r="B367" s="21"/>
      <c r="C367" s="2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</row>
    <row r="368" spans="1:80" ht="15.75">
      <c r="A368" s="21"/>
      <c r="B368" s="21"/>
      <c r="C368" s="2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</row>
    <row r="369" spans="1:80" ht="15.75">
      <c r="A369" s="21"/>
      <c r="B369" s="21"/>
      <c r="C369" s="2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</row>
    <row r="370" spans="1:80" ht="15.75">
      <c r="A370" s="21"/>
      <c r="B370" s="21"/>
      <c r="C370" s="2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</row>
    <row r="371" spans="1:80" ht="15.75">
      <c r="A371" s="21"/>
      <c r="B371" s="21"/>
      <c r="C371" s="2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</row>
    <row r="372" spans="1:80" ht="15.75">
      <c r="A372" s="21"/>
      <c r="B372" s="21"/>
      <c r="C372" s="2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</row>
    <row r="373" spans="1:80" ht="15.75">
      <c r="A373" s="21"/>
      <c r="B373" s="21"/>
      <c r="C373" s="2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</row>
    <row r="374" spans="1:80" ht="15.75">
      <c r="A374" s="21"/>
      <c r="B374" s="21"/>
      <c r="C374" s="2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</row>
    <row r="375" spans="1:80" ht="15.75">
      <c r="A375" s="21"/>
      <c r="B375" s="21"/>
      <c r="C375" s="2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</row>
    <row r="376" spans="1:80" ht="15.75">
      <c r="A376" s="21"/>
      <c r="B376" s="21"/>
      <c r="C376" s="2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</row>
    <row r="377" spans="1:80" ht="15.75">
      <c r="A377" s="21"/>
      <c r="B377" s="21"/>
      <c r="C377" s="2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</row>
    <row r="378" spans="1:80" ht="15.75">
      <c r="A378" s="21"/>
      <c r="B378" s="21"/>
      <c r="C378" s="2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</row>
    <row r="379" spans="1:80" ht="15.75">
      <c r="A379" s="21"/>
      <c r="B379" s="21"/>
      <c r="C379" s="2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</row>
    <row r="380" spans="1:80" ht="15.75">
      <c r="A380" s="21"/>
      <c r="B380" s="21"/>
      <c r="C380" s="2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</row>
    <row r="381" spans="1:80" ht="15.75">
      <c r="A381" s="21"/>
      <c r="B381" s="21"/>
      <c r="C381" s="2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</row>
    <row r="382" spans="1:80" ht="15.75">
      <c r="A382" s="21"/>
      <c r="B382" s="21"/>
      <c r="C382" s="2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</row>
    <row r="383" spans="1:80" ht="15.75">
      <c r="A383" s="21"/>
      <c r="B383" s="21"/>
      <c r="C383" s="2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</row>
    <row r="384" spans="1:80" ht="15.75">
      <c r="A384" s="21"/>
      <c r="B384" s="21"/>
      <c r="C384" s="2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</row>
    <row r="385" spans="1:80" ht="15.75">
      <c r="A385" s="21"/>
      <c r="B385" s="21"/>
      <c r="C385" s="2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</row>
    <row r="386" spans="1:80" ht="15.75">
      <c r="A386" s="21"/>
      <c r="B386" s="21"/>
      <c r="C386" s="2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</row>
    <row r="387" spans="1:80" ht="15.75">
      <c r="A387" s="21"/>
      <c r="B387" s="21"/>
      <c r="C387" s="2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</row>
    <row r="388" spans="1:80" ht="15.75">
      <c r="A388" s="21"/>
      <c r="B388" s="21"/>
      <c r="C388" s="2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</row>
    <row r="389" spans="1:80" ht="15.75">
      <c r="A389" s="21"/>
      <c r="B389" s="21"/>
      <c r="C389" s="2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</row>
    <row r="390" spans="1:80" ht="15.75">
      <c r="A390" s="21"/>
      <c r="B390" s="21"/>
      <c r="C390" s="2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</row>
    <row r="391" spans="1:80" ht="15.75">
      <c r="A391" s="21"/>
      <c r="B391" s="21"/>
      <c r="C391" s="2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</row>
    <row r="392" spans="1:80" ht="15.75">
      <c r="A392" s="21"/>
      <c r="B392" s="21"/>
      <c r="C392" s="2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</row>
    <row r="393" spans="1:80" ht="15.75">
      <c r="A393" s="21"/>
      <c r="B393" s="21"/>
      <c r="C393" s="2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</row>
    <row r="394" spans="1:80" ht="15.75">
      <c r="A394" s="21"/>
      <c r="B394" s="21"/>
      <c r="C394" s="2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</row>
    <row r="395" spans="1:80" ht="15.75">
      <c r="A395" s="21"/>
      <c r="B395" s="21"/>
      <c r="C395" s="2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</row>
    <row r="396" spans="1:80" ht="15.75">
      <c r="A396" s="21"/>
      <c r="B396" s="21"/>
      <c r="C396" s="2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</row>
    <row r="397" spans="1:80" ht="15.75">
      <c r="A397" s="21"/>
      <c r="B397" s="21"/>
      <c r="C397" s="2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</row>
    <row r="398" spans="1:80" ht="15.75">
      <c r="A398" s="21"/>
      <c r="B398" s="21"/>
      <c r="C398" s="2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</row>
    <row r="399" spans="1:80" ht="15.75">
      <c r="A399" s="21"/>
      <c r="B399" s="21"/>
      <c r="C399" s="2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</row>
    <row r="400" spans="1:80" ht="15.75">
      <c r="A400" s="21"/>
      <c r="B400" s="21"/>
      <c r="C400" s="2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</row>
    <row r="401" spans="1:80" ht="15.75">
      <c r="A401" s="21"/>
      <c r="B401" s="21"/>
      <c r="C401" s="2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</row>
    <row r="402" spans="1:80" ht="15.75">
      <c r="A402" s="21"/>
      <c r="B402" s="21"/>
      <c r="C402" s="2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</row>
    <row r="403" spans="1:80" ht="15.75">
      <c r="A403" s="21"/>
      <c r="B403" s="21"/>
      <c r="C403" s="2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</row>
    <row r="404" spans="1:80" ht="15.75">
      <c r="A404" s="21"/>
      <c r="B404" s="21"/>
      <c r="C404" s="2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</row>
    <row r="405" spans="1:80" ht="15.75">
      <c r="A405" s="21"/>
      <c r="B405" s="21"/>
      <c r="C405" s="2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</row>
    <row r="406" spans="1:80" ht="15.75">
      <c r="A406" s="21"/>
      <c r="B406" s="21"/>
      <c r="C406" s="2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</row>
    <row r="407" spans="1:80" ht="15.75">
      <c r="A407" s="21"/>
      <c r="B407" s="21"/>
      <c r="C407" s="2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</row>
    <row r="408" spans="1:80" ht="15.75">
      <c r="A408" s="21"/>
      <c r="B408" s="21"/>
      <c r="C408" s="2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</row>
    <row r="409" spans="1:80" ht="15.75">
      <c r="A409" s="21"/>
      <c r="B409" s="21"/>
      <c r="C409" s="2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</row>
    <row r="410" spans="1:80" ht="15.75">
      <c r="A410" s="21"/>
      <c r="B410" s="21"/>
      <c r="C410" s="2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</row>
    <row r="411" spans="1:80" ht="15.75">
      <c r="A411" s="21"/>
      <c r="B411" s="21"/>
      <c r="C411" s="2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</row>
    <row r="412" spans="1:80" ht="15.75">
      <c r="A412" s="21"/>
      <c r="B412" s="21"/>
      <c r="C412" s="2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</row>
    <row r="413" spans="1:80" ht="15.75">
      <c r="A413" s="21"/>
      <c r="B413" s="21"/>
      <c r="C413" s="2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</row>
    <row r="414" spans="1:80" ht="15.75">
      <c r="A414" s="21"/>
      <c r="B414" s="21"/>
      <c r="C414" s="2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</row>
    <row r="415" spans="1:80" ht="15.75">
      <c r="A415" s="21"/>
      <c r="B415" s="21"/>
      <c r="C415" s="2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</row>
    <row r="416" spans="1:80" ht="15.75">
      <c r="A416" s="21"/>
      <c r="B416" s="21"/>
      <c r="C416" s="2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</row>
    <row r="417" spans="1:80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</row>
    <row r="418" spans="1:8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Filling</dc:creator>
  <cp:lastModifiedBy>Holger Filling</cp:lastModifiedBy>
  <dcterms:created xsi:type="dcterms:W3CDTF">2019-05-06T09:01:26Z</dcterms:created>
  <dcterms:modified xsi:type="dcterms:W3CDTF">2022-08-09T10:04:00Z</dcterms:modified>
</cp:coreProperties>
</file>